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24226"/>
  <mc:AlternateContent xmlns:mc="http://schemas.openxmlformats.org/markup-compatibility/2006">
    <mc:Choice Requires="x15">
      <x15ac:absPath xmlns:x15ac="http://schemas.microsoft.com/office/spreadsheetml/2010/11/ac" url="C:\Users\saoka\Desktop\"/>
    </mc:Choice>
  </mc:AlternateContent>
  <xr:revisionPtr revIDLastSave="0" documentId="13_ncr:1_{77924279-32D7-448D-9EBF-A7E84027EE2F}" xr6:coauthVersionLast="45" xr6:coauthVersionMax="45" xr10:uidLastSave="{00000000-0000-0000-0000-000000000000}"/>
  <bookViews>
    <workbookView xWindow="-120" yWindow="-120" windowWidth="20730" windowHeight="11160" firstSheet="2" activeTab="6" xr2:uid="{00000000-000D-0000-FFFF-FFFF00000000}"/>
  </bookViews>
  <sheets>
    <sheet name="定数" sheetId="29" state="hidden" r:id="rId1"/>
    <sheet name="検証シート　FIB1.27" sheetId="38" r:id="rId2"/>
    <sheet name="検証シート　FIB1.5" sheetId="35" r:id="rId3"/>
    <sheet name="検証シート　FIB2.0" sheetId="36" r:id="rId4"/>
    <sheet name="画像" sheetId="26" r:id="rId5"/>
    <sheet name="my気づき" sheetId="9" r:id="rId6"/>
    <sheet name="検証終了通貨" sheetId="10" r:id="rId7"/>
    <sheet name="気づき例" sheetId="34" r:id="rId8"/>
    <sheet name="検証シート　FIB1.27もと" sheetId="37" r:id="rId9"/>
    <sheet name="テンプレ" sheetId="17" state="hidden"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108" i="38" l="1"/>
  <c r="T108" i="38"/>
  <c r="W108" i="38" s="1"/>
  <c r="R108" i="38"/>
  <c r="M108" i="38"/>
  <c r="K108" i="38"/>
  <c r="W107" i="38"/>
  <c r="V107" i="38"/>
  <c r="T107" i="38"/>
  <c r="R107" i="38"/>
  <c r="C108" i="38" s="1"/>
  <c r="X108" i="38" s="1"/>
  <c r="Y108" i="38" s="1"/>
  <c r="M107" i="38"/>
  <c r="K107" i="38"/>
  <c r="V106" i="38"/>
  <c r="T106" i="38"/>
  <c r="W106" i="38" s="1"/>
  <c r="R106" i="38"/>
  <c r="C107" i="38" s="1"/>
  <c r="X107" i="38" s="1"/>
  <c r="Y107" i="38" s="1"/>
  <c r="M106" i="38"/>
  <c r="K106" i="38"/>
  <c r="V105" i="38"/>
  <c r="T105" i="38"/>
  <c r="W105" i="38" s="1"/>
  <c r="R105" i="38"/>
  <c r="M105" i="38"/>
  <c r="K105" i="38"/>
  <c r="W104" i="38"/>
  <c r="V104" i="38"/>
  <c r="T104" i="38"/>
  <c r="R104" i="38"/>
  <c r="Z104" i="38" s="1"/>
  <c r="M104" i="38"/>
  <c r="K104" i="38"/>
  <c r="W103" i="38"/>
  <c r="V103" i="38"/>
  <c r="T103" i="38"/>
  <c r="R103" i="38"/>
  <c r="C104" i="38" s="1"/>
  <c r="X104" i="38" s="1"/>
  <c r="Y104" i="38" s="1"/>
  <c r="M103" i="38"/>
  <c r="K103" i="38"/>
  <c r="V102" i="38"/>
  <c r="T102" i="38"/>
  <c r="W102" i="38" s="1"/>
  <c r="R102" i="38"/>
  <c r="C103" i="38" s="1"/>
  <c r="X103" i="38" s="1"/>
  <c r="Y103" i="38" s="1"/>
  <c r="M102" i="38"/>
  <c r="K102" i="38"/>
  <c r="V101" i="38"/>
  <c r="T101" i="38"/>
  <c r="W101" i="38" s="1"/>
  <c r="R101" i="38"/>
  <c r="C102" i="38" s="1"/>
  <c r="X102" i="38" s="1"/>
  <c r="Y102" i="38" s="1"/>
  <c r="M101" i="38"/>
  <c r="K101" i="38"/>
  <c r="W100" i="38"/>
  <c r="V100" i="38"/>
  <c r="T100" i="38"/>
  <c r="R100" i="38"/>
  <c r="Z100" i="38" s="1"/>
  <c r="M100" i="38"/>
  <c r="K100" i="38"/>
  <c r="W99" i="38"/>
  <c r="V99" i="38"/>
  <c r="T99" i="38"/>
  <c r="R99" i="38"/>
  <c r="C100" i="38" s="1"/>
  <c r="X100" i="38" s="1"/>
  <c r="Y100" i="38" s="1"/>
  <c r="M99" i="38"/>
  <c r="K99" i="38"/>
  <c r="W98" i="38"/>
  <c r="V98" i="38"/>
  <c r="T98" i="38"/>
  <c r="R98" i="38"/>
  <c r="C99" i="38" s="1"/>
  <c r="X99" i="38" s="1"/>
  <c r="Y99" i="38" s="1"/>
  <c r="M98" i="38"/>
  <c r="K98" i="38"/>
  <c r="V97" i="38"/>
  <c r="T97" i="38"/>
  <c r="W97" i="38" s="1"/>
  <c r="R97" i="38"/>
  <c r="AA97" i="38" s="1"/>
  <c r="M97" i="38"/>
  <c r="K97" i="38"/>
  <c r="V96" i="38"/>
  <c r="T96" i="38"/>
  <c r="W96" i="38" s="1"/>
  <c r="R96" i="38"/>
  <c r="Z96" i="38" s="1"/>
  <c r="M96" i="38"/>
  <c r="K96" i="38"/>
  <c r="W95" i="38"/>
  <c r="V95" i="38"/>
  <c r="T95" i="38"/>
  <c r="R95" i="38"/>
  <c r="AA95" i="38" s="1"/>
  <c r="M95" i="38"/>
  <c r="K95" i="38"/>
  <c r="V94" i="38"/>
  <c r="T94" i="38"/>
  <c r="W94" i="38" s="1"/>
  <c r="R94" i="38"/>
  <c r="C95" i="38" s="1"/>
  <c r="X95" i="38" s="1"/>
  <c r="Y95" i="38" s="1"/>
  <c r="M94" i="38"/>
  <c r="K94" i="38"/>
  <c r="V93" i="38"/>
  <c r="T93" i="38"/>
  <c r="W93" i="38" s="1"/>
  <c r="R93" i="38"/>
  <c r="AA93" i="38" s="1"/>
  <c r="M93" i="38"/>
  <c r="K93" i="38"/>
  <c r="W92" i="38"/>
  <c r="V92" i="38"/>
  <c r="T92" i="38"/>
  <c r="R92" i="38"/>
  <c r="Z92" i="38" s="1"/>
  <c r="M92" i="38"/>
  <c r="K92" i="38"/>
  <c r="W91" i="38"/>
  <c r="V91" i="38"/>
  <c r="T91" i="38"/>
  <c r="R91" i="38"/>
  <c r="C92" i="38" s="1"/>
  <c r="X92" i="38" s="1"/>
  <c r="Y92" i="38" s="1"/>
  <c r="M91" i="38"/>
  <c r="K91" i="38"/>
  <c r="W90" i="38"/>
  <c r="V90" i="38"/>
  <c r="T90" i="38"/>
  <c r="R90" i="38"/>
  <c r="C91" i="38" s="1"/>
  <c r="X91" i="38" s="1"/>
  <c r="Y91" i="38" s="1"/>
  <c r="M90" i="38"/>
  <c r="K90" i="38"/>
  <c r="V89" i="38"/>
  <c r="T89" i="38"/>
  <c r="W89" i="38" s="1"/>
  <c r="R89" i="38"/>
  <c r="AA89" i="38" s="1"/>
  <c r="M89" i="38"/>
  <c r="K89" i="38"/>
  <c r="V88" i="38"/>
  <c r="T88" i="38"/>
  <c r="W88" i="38" s="1"/>
  <c r="R88" i="38"/>
  <c r="Z88" i="38" s="1"/>
  <c r="M88" i="38"/>
  <c r="K88" i="38"/>
  <c r="W87" i="38"/>
  <c r="V87" i="38"/>
  <c r="T87" i="38"/>
  <c r="R87" i="38"/>
  <c r="AA87" i="38" s="1"/>
  <c r="M87" i="38"/>
  <c r="K87" i="38"/>
  <c r="V86" i="38"/>
  <c r="T86" i="38"/>
  <c r="W86" i="38" s="1"/>
  <c r="R86" i="38"/>
  <c r="C87" i="38" s="1"/>
  <c r="X87" i="38" s="1"/>
  <c r="Y87" i="38" s="1"/>
  <c r="M86" i="38"/>
  <c r="K86" i="38"/>
  <c r="V85" i="38"/>
  <c r="T85" i="38"/>
  <c r="W85" i="38" s="1"/>
  <c r="R85" i="38"/>
  <c r="AA85" i="38" s="1"/>
  <c r="M85" i="38"/>
  <c r="K85" i="38"/>
  <c r="W84" i="38"/>
  <c r="V84" i="38"/>
  <c r="T84" i="38"/>
  <c r="R84" i="38"/>
  <c r="Z84" i="38" s="1"/>
  <c r="M84" i="38"/>
  <c r="K84" i="38"/>
  <c r="W83" i="38"/>
  <c r="V83" i="38"/>
  <c r="T83" i="38"/>
  <c r="R83" i="38"/>
  <c r="C84" i="38" s="1"/>
  <c r="X84" i="38" s="1"/>
  <c r="Y84" i="38" s="1"/>
  <c r="M83" i="38"/>
  <c r="K83" i="38"/>
  <c r="V82" i="38"/>
  <c r="T82" i="38"/>
  <c r="W82" i="38" s="1"/>
  <c r="R82" i="38"/>
  <c r="C83" i="38" s="1"/>
  <c r="X83" i="38" s="1"/>
  <c r="Y83" i="38" s="1"/>
  <c r="M82" i="38"/>
  <c r="K82" i="38"/>
  <c r="V81" i="38"/>
  <c r="T81" i="38"/>
  <c r="W81" i="38" s="1"/>
  <c r="R81" i="38"/>
  <c r="AA81" i="38" s="1"/>
  <c r="M81" i="38"/>
  <c r="K81" i="38"/>
  <c r="V80" i="38"/>
  <c r="T80" i="38"/>
  <c r="W80" i="38" s="1"/>
  <c r="R80" i="38"/>
  <c r="Z80" i="38" s="1"/>
  <c r="M80" i="38"/>
  <c r="K80" i="38"/>
  <c r="W79" i="38"/>
  <c r="V79" i="38"/>
  <c r="T79" i="38"/>
  <c r="R79" i="38"/>
  <c r="Z79" i="38" s="1"/>
  <c r="M79" i="38"/>
  <c r="K79" i="38"/>
  <c r="W78" i="38"/>
  <c r="V78" i="38"/>
  <c r="T78" i="38"/>
  <c r="R78" i="38"/>
  <c r="C79" i="38" s="1"/>
  <c r="X79" i="38" s="1"/>
  <c r="Y79" i="38" s="1"/>
  <c r="M78" i="38"/>
  <c r="K78" i="38"/>
  <c r="V77" i="38"/>
  <c r="T77" i="38"/>
  <c r="W77" i="38" s="1"/>
  <c r="R77" i="38"/>
  <c r="AA77" i="38" s="1"/>
  <c r="M77" i="38"/>
  <c r="K77" i="38"/>
  <c r="W76" i="38"/>
  <c r="V76" i="38"/>
  <c r="T76" i="38"/>
  <c r="R76" i="38"/>
  <c r="Z76" i="38" s="1"/>
  <c r="M76" i="38"/>
  <c r="K76" i="38"/>
  <c r="W75" i="38"/>
  <c r="V75" i="38"/>
  <c r="T75" i="38"/>
  <c r="R75" i="38"/>
  <c r="C76" i="38" s="1"/>
  <c r="X76" i="38" s="1"/>
  <c r="Y76" i="38" s="1"/>
  <c r="M75" i="38"/>
  <c r="K75" i="38"/>
  <c r="V74" i="38"/>
  <c r="T74" i="38"/>
  <c r="W74" i="38" s="1"/>
  <c r="R74" i="38"/>
  <c r="C75" i="38" s="1"/>
  <c r="X75" i="38" s="1"/>
  <c r="Y75" i="38" s="1"/>
  <c r="M74" i="38"/>
  <c r="K74" i="38"/>
  <c r="V73" i="38"/>
  <c r="T73" i="38"/>
  <c r="W73" i="38" s="1"/>
  <c r="R73" i="38"/>
  <c r="AA73" i="38" s="1"/>
  <c r="M73" i="38"/>
  <c r="K73" i="38"/>
  <c r="V72" i="38"/>
  <c r="T72" i="38"/>
  <c r="W72" i="38" s="1"/>
  <c r="R72" i="38"/>
  <c r="Z72" i="38" s="1"/>
  <c r="M72" i="38"/>
  <c r="K72" i="38"/>
  <c r="W71" i="38"/>
  <c r="V71" i="38"/>
  <c r="T71" i="38"/>
  <c r="R71" i="38"/>
  <c r="Z71" i="38" s="1"/>
  <c r="M71" i="38"/>
  <c r="K71" i="38"/>
  <c r="W70" i="38"/>
  <c r="V70" i="38"/>
  <c r="T70" i="38"/>
  <c r="R70" i="38"/>
  <c r="C71" i="38" s="1"/>
  <c r="X71" i="38" s="1"/>
  <c r="Y71" i="38" s="1"/>
  <c r="M70" i="38"/>
  <c r="K70" i="38"/>
  <c r="V69" i="38"/>
  <c r="T69" i="38"/>
  <c r="W69" i="38" s="1"/>
  <c r="R69" i="38"/>
  <c r="AA69" i="38" s="1"/>
  <c r="M69" i="38"/>
  <c r="K69" i="38"/>
  <c r="W68" i="38"/>
  <c r="V68" i="38"/>
  <c r="T68" i="38"/>
  <c r="R68" i="38"/>
  <c r="Z68" i="38" s="1"/>
  <c r="M68" i="38"/>
  <c r="K68" i="38"/>
  <c r="W67" i="38"/>
  <c r="V67" i="38"/>
  <c r="T67" i="38"/>
  <c r="R67" i="38"/>
  <c r="C68" i="38" s="1"/>
  <c r="X68" i="38" s="1"/>
  <c r="Y68" i="38" s="1"/>
  <c r="M67" i="38"/>
  <c r="K67" i="38"/>
  <c r="V66" i="38"/>
  <c r="T66" i="38"/>
  <c r="W66" i="38" s="1"/>
  <c r="R66" i="38"/>
  <c r="C67" i="38" s="1"/>
  <c r="X67" i="38" s="1"/>
  <c r="Y67" i="38" s="1"/>
  <c r="M66" i="38"/>
  <c r="K66" i="38"/>
  <c r="V65" i="38"/>
  <c r="T65" i="38"/>
  <c r="W65" i="38" s="1"/>
  <c r="R65" i="38"/>
  <c r="AA65" i="38" s="1"/>
  <c r="M65" i="38"/>
  <c r="K65" i="38"/>
  <c r="V64" i="38"/>
  <c r="T64" i="38"/>
  <c r="W64" i="38" s="1"/>
  <c r="R64" i="38"/>
  <c r="Z64" i="38" s="1"/>
  <c r="M64" i="38"/>
  <c r="K64" i="38"/>
  <c r="W63" i="38"/>
  <c r="V63" i="38"/>
  <c r="T63" i="38"/>
  <c r="R63" i="38"/>
  <c r="Z63" i="38" s="1"/>
  <c r="M63" i="38"/>
  <c r="K63" i="38"/>
  <c r="W62" i="38"/>
  <c r="V62" i="38"/>
  <c r="T62" i="38"/>
  <c r="R62" i="38"/>
  <c r="C63" i="38" s="1"/>
  <c r="X63" i="38" s="1"/>
  <c r="Y63" i="38" s="1"/>
  <c r="M62" i="38"/>
  <c r="K62" i="38"/>
  <c r="V61" i="38"/>
  <c r="T61" i="38"/>
  <c r="W61" i="38" s="1"/>
  <c r="R61" i="38"/>
  <c r="AA61" i="38" s="1"/>
  <c r="M61" i="38"/>
  <c r="K61" i="38"/>
  <c r="V60" i="38"/>
  <c r="T60" i="38"/>
  <c r="W60" i="38" s="1"/>
  <c r="K60" i="38"/>
  <c r="M60" i="38" s="1"/>
  <c r="V59" i="38"/>
  <c r="T59" i="38"/>
  <c r="W59" i="38" s="1"/>
  <c r="R59" i="38"/>
  <c r="C60" i="38" s="1"/>
  <c r="X60" i="38" s="1"/>
  <c r="Y60" i="38" s="1"/>
  <c r="M59" i="38"/>
  <c r="K59" i="38"/>
  <c r="V58" i="38"/>
  <c r="T58" i="38"/>
  <c r="W58" i="38" s="1"/>
  <c r="K58" i="38"/>
  <c r="M58" i="38" s="1"/>
  <c r="V57" i="38"/>
  <c r="T57" i="38"/>
  <c r="W57" i="38" s="1"/>
  <c r="R57" i="38"/>
  <c r="AA57" i="38" s="1"/>
  <c r="M57" i="38"/>
  <c r="K57" i="38"/>
  <c r="V56" i="38"/>
  <c r="T56" i="38"/>
  <c r="W56" i="38" s="1"/>
  <c r="R56" i="38"/>
  <c r="Z56" i="38" s="1"/>
  <c r="M56" i="38"/>
  <c r="K56" i="38"/>
  <c r="V55" i="38"/>
  <c r="T55" i="38"/>
  <c r="W55" i="38" s="1"/>
  <c r="K55" i="38"/>
  <c r="M55" i="38" s="1"/>
  <c r="V54" i="38"/>
  <c r="T54" i="38"/>
  <c r="W54" i="38" s="1"/>
  <c r="M54" i="38"/>
  <c r="K54" i="38"/>
  <c r="V53" i="38"/>
  <c r="T53" i="38"/>
  <c r="W53" i="38" s="1"/>
  <c r="K53" i="38"/>
  <c r="M53" i="38" s="1"/>
  <c r="V52" i="38"/>
  <c r="T52" i="38"/>
  <c r="W52" i="38" s="1"/>
  <c r="K52" i="38"/>
  <c r="M52" i="38" s="1"/>
  <c r="V51" i="38"/>
  <c r="T51" i="38"/>
  <c r="W51" i="38" s="1"/>
  <c r="R51" i="38"/>
  <c r="C52" i="38" s="1"/>
  <c r="X52" i="38" s="1"/>
  <c r="Y52" i="38" s="1"/>
  <c r="M51" i="38"/>
  <c r="K51" i="38"/>
  <c r="V50" i="38"/>
  <c r="T50" i="38"/>
  <c r="W50" i="38" s="1"/>
  <c r="M50" i="38"/>
  <c r="K50" i="38"/>
  <c r="W49" i="38"/>
  <c r="V49" i="38"/>
  <c r="T49" i="38"/>
  <c r="R49" i="38"/>
  <c r="AA49" i="38" s="1"/>
  <c r="M49" i="38"/>
  <c r="K49" i="38"/>
  <c r="V48" i="38"/>
  <c r="T48" i="38"/>
  <c r="W48" i="38" s="1"/>
  <c r="R48" i="38"/>
  <c r="C49" i="38" s="1"/>
  <c r="X49" i="38" s="1"/>
  <c r="Y49" i="38" s="1"/>
  <c r="M48" i="38"/>
  <c r="K48" i="38"/>
  <c r="V47" i="38"/>
  <c r="T47" i="38"/>
  <c r="W47" i="38" s="1"/>
  <c r="K47" i="38"/>
  <c r="M47" i="38" s="1"/>
  <c r="V46" i="38"/>
  <c r="T46" i="38"/>
  <c r="W46" i="38" s="1"/>
  <c r="M46" i="38"/>
  <c r="K46" i="38"/>
  <c r="V45" i="38"/>
  <c r="T45" i="38"/>
  <c r="W45" i="38" s="1"/>
  <c r="R45" i="38"/>
  <c r="AA45" i="38" s="1"/>
  <c r="M45" i="38"/>
  <c r="K45" i="38"/>
  <c r="W44" i="38"/>
  <c r="V44" i="38"/>
  <c r="T44" i="38"/>
  <c r="R44" i="38" s="1"/>
  <c r="C45" i="38" s="1"/>
  <c r="X45" i="38" s="1"/>
  <c r="Y45" i="38" s="1"/>
  <c r="M44" i="38"/>
  <c r="K44" i="38"/>
  <c r="V43" i="38"/>
  <c r="T43" i="38"/>
  <c r="W43" i="38" s="1"/>
  <c r="R43" i="38"/>
  <c r="C44" i="38" s="1"/>
  <c r="X44" i="38" s="1"/>
  <c r="Y44" i="38" s="1"/>
  <c r="M43" i="38"/>
  <c r="K43" i="38"/>
  <c r="V42" i="38"/>
  <c r="T42" i="38"/>
  <c r="W42" i="38" s="1"/>
  <c r="M42" i="38"/>
  <c r="K42" i="38"/>
  <c r="W41" i="38"/>
  <c r="V41" i="38"/>
  <c r="T41" i="38"/>
  <c r="R41" i="38"/>
  <c r="AA41" i="38" s="1"/>
  <c r="M41" i="38"/>
  <c r="K41" i="38"/>
  <c r="V40" i="38"/>
  <c r="T40" i="38"/>
  <c r="W40" i="38" s="1"/>
  <c r="R40" i="38"/>
  <c r="C41" i="38" s="1"/>
  <c r="X41" i="38" s="1"/>
  <c r="Y41" i="38" s="1"/>
  <c r="M40" i="38"/>
  <c r="K40" i="38"/>
  <c r="V39" i="38"/>
  <c r="T39" i="38"/>
  <c r="W39" i="38" s="1"/>
  <c r="K39" i="38"/>
  <c r="M39" i="38" s="1"/>
  <c r="V38" i="38"/>
  <c r="T38" i="38"/>
  <c r="W38" i="38" s="1"/>
  <c r="R38" i="38"/>
  <c r="C39" i="38" s="1"/>
  <c r="X39" i="38" s="1"/>
  <c r="Y39" i="38" s="1"/>
  <c r="M38" i="38"/>
  <c r="K38" i="38"/>
  <c r="V37" i="38"/>
  <c r="T37" i="38"/>
  <c r="W37" i="38" s="1"/>
  <c r="R37" i="38"/>
  <c r="AA37" i="38" s="1"/>
  <c r="M37" i="38"/>
  <c r="K37" i="38"/>
  <c r="V36" i="38"/>
  <c r="T36" i="38"/>
  <c r="W36" i="38" s="1"/>
  <c r="K36" i="38"/>
  <c r="M36" i="38" s="1"/>
  <c r="V35" i="38"/>
  <c r="T35" i="38"/>
  <c r="W35" i="38" s="1"/>
  <c r="R35" i="38"/>
  <c r="C36" i="38" s="1"/>
  <c r="X36" i="38" s="1"/>
  <c r="Y36" i="38" s="1"/>
  <c r="V34" i="38"/>
  <c r="T34" i="38"/>
  <c r="W34" i="38" s="1"/>
  <c r="R34" i="38"/>
  <c r="C35" i="38" s="1"/>
  <c r="X35" i="38" s="1"/>
  <c r="Y35" i="38" s="1"/>
  <c r="K34" i="38"/>
  <c r="M34" i="38" s="1"/>
  <c r="W33" i="38"/>
  <c r="V33" i="38"/>
  <c r="T33" i="38"/>
  <c r="R33" i="38"/>
  <c r="K33" i="38"/>
  <c r="M33" i="38" s="1"/>
  <c r="V32" i="38"/>
  <c r="T32" i="38"/>
  <c r="W32" i="38" s="1"/>
  <c r="R32" i="38"/>
  <c r="C33" i="38" s="1"/>
  <c r="X33" i="38" s="1"/>
  <c r="Y33" i="38" s="1"/>
  <c r="M32" i="38"/>
  <c r="K32" i="38"/>
  <c r="V31" i="38"/>
  <c r="T31" i="38"/>
  <c r="W31" i="38" s="1"/>
  <c r="K31" i="38"/>
  <c r="M31" i="38" s="1"/>
  <c r="V30" i="38"/>
  <c r="T30" i="38"/>
  <c r="W30" i="38" s="1"/>
  <c r="R30" i="38"/>
  <c r="M30" i="38"/>
  <c r="K30" i="38"/>
  <c r="V29" i="38"/>
  <c r="T29" i="38"/>
  <c r="R29" i="38" s="1"/>
  <c r="Z29" i="38" s="1"/>
  <c r="K29" i="38"/>
  <c r="M29" i="38" s="1"/>
  <c r="W28" i="38"/>
  <c r="V28" i="38"/>
  <c r="T28" i="38"/>
  <c r="K28" i="38"/>
  <c r="M28" i="38" s="1"/>
  <c r="V27" i="38"/>
  <c r="T27" i="38"/>
  <c r="W27" i="38" s="1"/>
  <c r="R27" i="38"/>
  <c r="C28" i="38" s="1"/>
  <c r="X28" i="38" s="1"/>
  <c r="Y28" i="38" s="1"/>
  <c r="M27" i="38"/>
  <c r="K27" i="38"/>
  <c r="V26" i="38"/>
  <c r="T26" i="38"/>
  <c r="W26" i="38" s="1"/>
  <c r="K26" i="38"/>
  <c r="M26" i="38" s="1"/>
  <c r="W25" i="38"/>
  <c r="V25" i="38"/>
  <c r="T25" i="38"/>
  <c r="R25" i="38" s="1"/>
  <c r="Z25" i="38" s="1"/>
  <c r="M25" i="38"/>
  <c r="K25" i="38"/>
  <c r="V24" i="38"/>
  <c r="T24" i="38"/>
  <c r="R24" i="38" s="1"/>
  <c r="C25" i="38" s="1"/>
  <c r="X25" i="38" s="1"/>
  <c r="Y25" i="38" s="1"/>
  <c r="K24" i="38"/>
  <c r="M24" i="38" s="1"/>
  <c r="V23" i="38"/>
  <c r="T23" i="38"/>
  <c r="W23" i="38" s="1"/>
  <c r="K23" i="38"/>
  <c r="M23" i="38" s="1"/>
  <c r="T22" i="38"/>
  <c r="R22" i="38" s="1"/>
  <c r="K22" i="38"/>
  <c r="M22" i="38" s="1"/>
  <c r="W21" i="38"/>
  <c r="T21" i="38"/>
  <c r="V21" i="38" s="1"/>
  <c r="M21" i="38"/>
  <c r="K21" i="38"/>
  <c r="T20" i="38"/>
  <c r="W20" i="38" s="1"/>
  <c r="M20" i="38"/>
  <c r="K20" i="38"/>
  <c r="V19" i="38"/>
  <c r="T19" i="38"/>
  <c r="W19" i="38" s="1"/>
  <c r="K19" i="38"/>
  <c r="M19" i="38" s="1"/>
  <c r="T18" i="38"/>
  <c r="R18" i="38" s="1"/>
  <c r="K18" i="38"/>
  <c r="M18" i="38" s="1"/>
  <c r="T17" i="38"/>
  <c r="V17" i="38" s="1"/>
  <c r="K17" i="38"/>
  <c r="M17" i="38" s="1"/>
  <c r="T16" i="38"/>
  <c r="W16" i="38" s="1"/>
  <c r="M16" i="38"/>
  <c r="K16" i="38"/>
  <c r="T15" i="38"/>
  <c r="W15" i="38" s="1"/>
  <c r="M15" i="38"/>
  <c r="K15" i="38"/>
  <c r="V14" i="38"/>
  <c r="T14" i="38"/>
  <c r="W14" i="38" s="1"/>
  <c r="K14" i="38"/>
  <c r="M14" i="38" s="1"/>
  <c r="W13" i="38"/>
  <c r="T13" i="38"/>
  <c r="V13" i="38" s="1"/>
  <c r="M13" i="38"/>
  <c r="K13" i="38"/>
  <c r="T12" i="38"/>
  <c r="W12" i="38" s="1"/>
  <c r="R12" i="38"/>
  <c r="C13" i="38" s="1"/>
  <c r="X13" i="38" s="1"/>
  <c r="Y13" i="38" s="1"/>
  <c r="M12" i="38"/>
  <c r="K12" i="38"/>
  <c r="T11" i="38"/>
  <c r="W11" i="38" s="1"/>
  <c r="R11" i="38"/>
  <c r="C12" i="38" s="1"/>
  <c r="X12" i="38" s="1"/>
  <c r="Y12" i="38" s="1"/>
  <c r="M11" i="38"/>
  <c r="K11" i="38"/>
  <c r="T10" i="38"/>
  <c r="W10" i="38" s="1"/>
  <c r="K10" i="38"/>
  <c r="M10" i="38" s="1"/>
  <c r="T9" i="38"/>
  <c r="V9" i="38" s="1"/>
  <c r="M9" i="38"/>
  <c r="K9" i="38"/>
  <c r="C9" i="38"/>
  <c r="R60" i="38" l="1"/>
  <c r="Z60" i="38" s="1"/>
  <c r="R58" i="38"/>
  <c r="C59" i="38" s="1"/>
  <c r="X59" i="38" s="1"/>
  <c r="Y59" i="38" s="1"/>
  <c r="R55" i="38"/>
  <c r="Z55" i="38" s="1"/>
  <c r="R54" i="38"/>
  <c r="C55" i="38" s="1"/>
  <c r="X55" i="38" s="1"/>
  <c r="Y55" i="38" s="1"/>
  <c r="R53" i="38"/>
  <c r="AA53" i="38" s="1"/>
  <c r="R52" i="38"/>
  <c r="Z52" i="38" s="1"/>
  <c r="R50" i="38"/>
  <c r="C51" i="38" s="1"/>
  <c r="X51" i="38" s="1"/>
  <c r="Y51" i="38" s="1"/>
  <c r="R47" i="38"/>
  <c r="C48" i="38" s="1"/>
  <c r="X48" i="38" s="1"/>
  <c r="Y48" i="38" s="1"/>
  <c r="R46" i="38"/>
  <c r="C47" i="38" s="1"/>
  <c r="X47" i="38" s="1"/>
  <c r="Y47" i="38" s="1"/>
  <c r="R42" i="38"/>
  <c r="C43" i="38" s="1"/>
  <c r="X43" i="38" s="1"/>
  <c r="Y43" i="38" s="1"/>
  <c r="R39" i="38"/>
  <c r="C40" i="38" s="1"/>
  <c r="X40" i="38" s="1"/>
  <c r="Y40" i="38" s="1"/>
  <c r="R36" i="38"/>
  <c r="C37" i="38" s="1"/>
  <c r="X37" i="38" s="1"/>
  <c r="Y37" i="38" s="1"/>
  <c r="K35" i="38"/>
  <c r="M35" i="38" s="1"/>
  <c r="R31" i="38"/>
  <c r="C32" i="38" s="1"/>
  <c r="X32" i="38" s="1"/>
  <c r="Y32" i="38" s="1"/>
  <c r="W29" i="38"/>
  <c r="R28" i="38"/>
  <c r="C29" i="38" s="1"/>
  <c r="X29" i="38" s="1"/>
  <c r="Y29" i="38" s="1"/>
  <c r="R26" i="38"/>
  <c r="C27" i="38" s="1"/>
  <c r="X27" i="38" s="1"/>
  <c r="Y27" i="38" s="1"/>
  <c r="W24" i="38"/>
  <c r="R23" i="38"/>
  <c r="C24" i="38" s="1"/>
  <c r="X24" i="38" s="1"/>
  <c r="Y24" i="38" s="1"/>
  <c r="R21" i="38"/>
  <c r="Z21" i="38" s="1"/>
  <c r="R20" i="38"/>
  <c r="C21" i="38" s="1"/>
  <c r="X21" i="38" s="1"/>
  <c r="Y21" i="38" s="1"/>
  <c r="V20" i="38"/>
  <c r="R19" i="38"/>
  <c r="C20" i="38" s="1"/>
  <c r="X20" i="38" s="1"/>
  <c r="Y20" i="38" s="1"/>
  <c r="R17" i="38"/>
  <c r="Z17" i="38" s="1"/>
  <c r="W17" i="38"/>
  <c r="R16" i="38"/>
  <c r="C17" i="38" s="1"/>
  <c r="X17" i="38" s="1"/>
  <c r="Y17" i="38" s="1"/>
  <c r="V16" i="38"/>
  <c r="R15" i="38"/>
  <c r="C16" i="38" s="1"/>
  <c r="X16" i="38" s="1"/>
  <c r="Y16" i="38" s="1"/>
  <c r="R14" i="38"/>
  <c r="AA14" i="38" s="1"/>
  <c r="R13" i="38"/>
  <c r="Z13" i="38" s="1"/>
  <c r="V12" i="38"/>
  <c r="Z86" i="38"/>
  <c r="AA88" i="38"/>
  <c r="R10" i="38"/>
  <c r="Z10" i="38" s="1"/>
  <c r="V10" i="38"/>
  <c r="Z77" i="38"/>
  <c r="Z82" i="38"/>
  <c r="C58" i="38"/>
  <c r="X58" i="38" s="1"/>
  <c r="Y58" i="38" s="1"/>
  <c r="Z85" i="38"/>
  <c r="C66" i="38"/>
  <c r="X66" i="38" s="1"/>
  <c r="Y66" i="38" s="1"/>
  <c r="Z93" i="38"/>
  <c r="Z106" i="38"/>
  <c r="W9" i="38"/>
  <c r="C53" i="38"/>
  <c r="X53" i="38" s="1"/>
  <c r="Y53" i="38" s="1"/>
  <c r="Z59" i="38"/>
  <c r="Z102" i="38"/>
  <c r="Z67" i="38"/>
  <c r="H4" i="38"/>
  <c r="R9" i="38"/>
  <c r="Z9" i="38" s="1"/>
  <c r="C77" i="38"/>
  <c r="X77" i="38" s="1"/>
  <c r="Y77" i="38" s="1"/>
  <c r="AA10" i="38"/>
  <c r="AA28" i="38"/>
  <c r="AA44" i="38"/>
  <c r="C69" i="38"/>
  <c r="X69" i="38" s="1"/>
  <c r="Y69" i="38" s="1"/>
  <c r="C74" i="38"/>
  <c r="X74" i="38" s="1"/>
  <c r="Y74" i="38" s="1"/>
  <c r="Z75" i="38"/>
  <c r="Z94" i="38"/>
  <c r="AA96" i="38"/>
  <c r="Z91" i="38"/>
  <c r="C93" i="38"/>
  <c r="X93" i="38" s="1"/>
  <c r="Y93" i="38" s="1"/>
  <c r="C96" i="38"/>
  <c r="X96" i="38" s="1"/>
  <c r="Y96" i="38" s="1"/>
  <c r="Z24" i="38"/>
  <c r="Z32" i="38"/>
  <c r="Z40" i="38"/>
  <c r="Z48" i="38"/>
  <c r="Z54" i="38"/>
  <c r="AA55" i="38"/>
  <c r="Z62" i="38"/>
  <c r="AA63" i="38"/>
  <c r="Z70" i="38"/>
  <c r="AA71" i="38"/>
  <c r="Z78" i="38"/>
  <c r="AA79" i="38"/>
  <c r="AA90" i="38"/>
  <c r="AA91" i="38"/>
  <c r="AA94" i="38"/>
  <c r="C101" i="38"/>
  <c r="X101" i="38" s="1"/>
  <c r="Y101" i="38" s="1"/>
  <c r="Z103" i="38"/>
  <c r="AA104" i="38"/>
  <c r="Z107" i="38"/>
  <c r="AA35" i="38"/>
  <c r="AA66" i="38"/>
  <c r="Z90" i="38"/>
  <c r="Z15" i="38"/>
  <c r="Z12" i="38"/>
  <c r="AA19" i="38"/>
  <c r="AA23" i="38"/>
  <c r="AA24" i="38"/>
  <c r="AA31" i="38"/>
  <c r="AA32" i="38"/>
  <c r="AA39" i="38"/>
  <c r="AA40" i="38"/>
  <c r="AA47" i="38"/>
  <c r="AA48" i="38"/>
  <c r="AA54" i="38"/>
  <c r="C56" i="38"/>
  <c r="X56" i="38" s="1"/>
  <c r="Y56" i="38" s="1"/>
  <c r="Z61" i="38"/>
  <c r="AA62" i="38"/>
  <c r="C64" i="38"/>
  <c r="X64" i="38" s="1"/>
  <c r="Y64" i="38" s="1"/>
  <c r="Z69" i="38"/>
  <c r="AA70" i="38"/>
  <c r="C72" i="38"/>
  <c r="X72" i="38" s="1"/>
  <c r="Y72" i="38" s="1"/>
  <c r="AA78" i="38"/>
  <c r="C80" i="38"/>
  <c r="X80" i="38" s="1"/>
  <c r="Y80" i="38" s="1"/>
  <c r="C85" i="38"/>
  <c r="X85" i="38" s="1"/>
  <c r="Y85" i="38" s="1"/>
  <c r="C88" i="38"/>
  <c r="X88" i="38" s="1"/>
  <c r="Y88" i="38" s="1"/>
  <c r="Z98" i="38"/>
  <c r="Z99" i="38"/>
  <c r="AA102" i="38"/>
  <c r="AA103" i="38"/>
  <c r="C105" i="38"/>
  <c r="X105" i="38" s="1"/>
  <c r="Y105" i="38" s="1"/>
  <c r="AA106" i="38"/>
  <c r="AA107" i="38"/>
  <c r="C15" i="38"/>
  <c r="X15" i="38" s="1"/>
  <c r="Y15" i="38" s="1"/>
  <c r="AA27" i="38"/>
  <c r="AA43" i="38"/>
  <c r="AA51" i="38"/>
  <c r="AA74" i="38"/>
  <c r="Z14" i="38"/>
  <c r="Z27" i="38"/>
  <c r="Z28" i="38"/>
  <c r="Z35" i="38"/>
  <c r="Z36" i="38"/>
  <c r="Z43" i="38"/>
  <c r="Z44" i="38"/>
  <c r="Z51" i="38"/>
  <c r="AA52" i="38"/>
  <c r="Z58" i="38"/>
  <c r="AA60" i="38"/>
  <c r="Z66" i="38"/>
  <c r="AA68" i="38"/>
  <c r="Z74" i="38"/>
  <c r="AA76" i="38"/>
  <c r="AA82" i="38"/>
  <c r="Z83" i="38"/>
  <c r="AA86" i="38"/>
  <c r="AA98" i="38"/>
  <c r="V11" i="38"/>
  <c r="Z11" i="38"/>
  <c r="AA12" i="38"/>
  <c r="V15" i="38"/>
  <c r="Z16" i="38"/>
  <c r="AA18" i="38"/>
  <c r="Z18" i="38"/>
  <c r="C19" i="38"/>
  <c r="X19" i="38" s="1"/>
  <c r="Y19" i="38" s="1"/>
  <c r="C22" i="38"/>
  <c r="X22" i="38" s="1"/>
  <c r="Y22" i="38" s="1"/>
  <c r="W22" i="38"/>
  <c r="V22" i="38"/>
  <c r="C26" i="38"/>
  <c r="X26" i="38" s="1"/>
  <c r="Y26" i="38" s="1"/>
  <c r="AA29" i="38"/>
  <c r="C31" i="38"/>
  <c r="X31" i="38" s="1"/>
  <c r="Y31" i="38" s="1"/>
  <c r="AA30" i="38"/>
  <c r="Z30" i="38"/>
  <c r="AA11" i="38"/>
  <c r="AA16" i="38"/>
  <c r="W18" i="38"/>
  <c r="V18" i="38"/>
  <c r="C30" i="38"/>
  <c r="X30" i="38" s="1"/>
  <c r="Y30" i="38" s="1"/>
  <c r="AA33" i="38"/>
  <c r="Z33" i="38"/>
  <c r="AA21" i="38"/>
  <c r="AA22" i="38"/>
  <c r="Z22" i="38"/>
  <c r="C23" i="38"/>
  <c r="X23" i="38" s="1"/>
  <c r="Y23" i="38" s="1"/>
  <c r="AA25" i="38"/>
  <c r="AA26" i="38"/>
  <c r="Z26" i="38"/>
  <c r="C34" i="38"/>
  <c r="X34" i="38" s="1"/>
  <c r="Y34" i="38" s="1"/>
  <c r="C38" i="38"/>
  <c r="X38" i="38" s="1"/>
  <c r="Y38" i="38" s="1"/>
  <c r="C42" i="38"/>
  <c r="X42" i="38" s="1"/>
  <c r="Y42" i="38" s="1"/>
  <c r="C46" i="38"/>
  <c r="X46" i="38" s="1"/>
  <c r="Y46" i="38" s="1"/>
  <c r="C50" i="38"/>
  <c r="X50" i="38" s="1"/>
  <c r="Y50" i="38" s="1"/>
  <c r="AA105" i="38"/>
  <c r="Z105" i="38"/>
  <c r="AA108" i="38"/>
  <c r="Z108" i="38"/>
  <c r="Z34" i="38"/>
  <c r="Z38" i="38"/>
  <c r="Z42" i="38"/>
  <c r="Z46" i="38"/>
  <c r="Z50" i="38"/>
  <c r="C54" i="38"/>
  <c r="X54" i="38" s="1"/>
  <c r="Y54" i="38" s="1"/>
  <c r="AA56" i="38"/>
  <c r="AA59" i="38"/>
  <c r="C62" i="38"/>
  <c r="X62" i="38" s="1"/>
  <c r="Y62" i="38" s="1"/>
  <c r="AA64" i="38"/>
  <c r="AA67" i="38"/>
  <c r="C70" i="38"/>
  <c r="X70" i="38" s="1"/>
  <c r="Y70" i="38" s="1"/>
  <c r="AA72" i="38"/>
  <c r="AA75" i="38"/>
  <c r="C78" i="38"/>
  <c r="X78" i="38" s="1"/>
  <c r="Y78" i="38" s="1"/>
  <c r="AA80" i="38"/>
  <c r="AA83" i="38"/>
  <c r="C86" i="38"/>
  <c r="X86" i="38" s="1"/>
  <c r="Y86" i="38" s="1"/>
  <c r="C94" i="38"/>
  <c r="X94" i="38" s="1"/>
  <c r="Y94" i="38" s="1"/>
  <c r="AA99" i="38"/>
  <c r="C106" i="38"/>
  <c r="X106" i="38" s="1"/>
  <c r="Y106" i="38" s="1"/>
  <c r="AA34" i="38"/>
  <c r="Z37" i="38"/>
  <c r="AA38" i="38"/>
  <c r="Z41" i="38"/>
  <c r="AA42" i="38"/>
  <c r="Z45" i="38"/>
  <c r="AA46" i="38"/>
  <c r="Z49" i="38"/>
  <c r="AA50" i="38"/>
  <c r="C57" i="38"/>
  <c r="X57" i="38" s="1"/>
  <c r="Y57" i="38" s="1"/>
  <c r="Z57" i="38"/>
  <c r="C65" i="38"/>
  <c r="X65" i="38" s="1"/>
  <c r="Y65" i="38" s="1"/>
  <c r="Z65" i="38"/>
  <c r="C73" i="38"/>
  <c r="X73" i="38" s="1"/>
  <c r="Y73" i="38" s="1"/>
  <c r="Z73" i="38"/>
  <c r="C81" i="38"/>
  <c r="X81" i="38" s="1"/>
  <c r="Y81" i="38" s="1"/>
  <c r="Z81" i="38"/>
  <c r="Z87" i="38"/>
  <c r="C89" i="38"/>
  <c r="X89" i="38" s="1"/>
  <c r="Y89" i="38" s="1"/>
  <c r="Z89" i="38"/>
  <c r="Z95" i="38"/>
  <c r="C97" i="38"/>
  <c r="X97" i="38" s="1"/>
  <c r="Y97" i="38" s="1"/>
  <c r="Z97" i="38"/>
  <c r="C82" i="38"/>
  <c r="X82" i="38" s="1"/>
  <c r="Y82" i="38" s="1"/>
  <c r="AA84" i="38"/>
  <c r="C90" i="38"/>
  <c r="X90" i="38" s="1"/>
  <c r="Y90" i="38" s="1"/>
  <c r="AA92" i="38"/>
  <c r="C98" i="38"/>
  <c r="X98" i="38" s="1"/>
  <c r="Y98" i="38" s="1"/>
  <c r="AA100" i="38"/>
  <c r="AA101" i="38"/>
  <c r="Z101" i="38"/>
  <c r="V108" i="37"/>
  <c r="T108" i="37"/>
  <c r="W108" i="37" s="1"/>
  <c r="R108" i="37"/>
  <c r="M108" i="37"/>
  <c r="K108" i="37"/>
  <c r="AA107" i="37"/>
  <c r="W107" i="37"/>
  <c r="V107" i="37"/>
  <c r="T107" i="37"/>
  <c r="R107" i="37"/>
  <c r="Z107" i="37" s="1"/>
  <c r="M107" i="37"/>
  <c r="K107" i="37"/>
  <c r="Z106" i="37"/>
  <c r="V106" i="37"/>
  <c r="T106" i="37"/>
  <c r="W106" i="37" s="1"/>
  <c r="R106" i="37"/>
  <c r="C107" i="37" s="1"/>
  <c r="X107" i="37" s="1"/>
  <c r="Y107" i="37" s="1"/>
  <c r="M106" i="37"/>
  <c r="K106" i="37"/>
  <c r="V105" i="37"/>
  <c r="T105" i="37"/>
  <c r="W105" i="37" s="1"/>
  <c r="R105" i="37"/>
  <c r="C106" i="37" s="1"/>
  <c r="X106" i="37" s="1"/>
  <c r="Y106" i="37" s="1"/>
  <c r="M105" i="37"/>
  <c r="K105" i="37"/>
  <c r="V104" i="37"/>
  <c r="T104" i="37"/>
  <c r="W104" i="37" s="1"/>
  <c r="R104" i="37"/>
  <c r="M104" i="37"/>
  <c r="K104" i="37"/>
  <c r="AA103" i="37"/>
  <c r="W103" i="37"/>
  <c r="V103" i="37"/>
  <c r="T103" i="37"/>
  <c r="R103" i="37"/>
  <c r="Z103" i="37" s="1"/>
  <c r="M103" i="37"/>
  <c r="K103" i="37"/>
  <c r="Z102" i="37"/>
  <c r="V102" i="37"/>
  <c r="T102" i="37"/>
  <c r="W102" i="37" s="1"/>
  <c r="R102" i="37"/>
  <c r="C103" i="37" s="1"/>
  <c r="X103" i="37" s="1"/>
  <c r="Y103" i="37" s="1"/>
  <c r="M102" i="37"/>
  <c r="K102" i="37"/>
  <c r="V101" i="37"/>
  <c r="T101" i="37"/>
  <c r="W101" i="37" s="1"/>
  <c r="R101" i="37"/>
  <c r="C102" i="37" s="1"/>
  <c r="X102" i="37" s="1"/>
  <c r="Y102" i="37" s="1"/>
  <c r="M101" i="37"/>
  <c r="K101" i="37"/>
  <c r="V100" i="37"/>
  <c r="T100" i="37"/>
  <c r="W100" i="37" s="1"/>
  <c r="R100" i="37"/>
  <c r="M100" i="37"/>
  <c r="K100" i="37"/>
  <c r="AA99" i="37"/>
  <c r="W99" i="37"/>
  <c r="V99" i="37"/>
  <c r="T99" i="37"/>
  <c r="R99" i="37"/>
  <c r="Z99" i="37" s="1"/>
  <c r="M99" i="37"/>
  <c r="K99" i="37"/>
  <c r="Z98" i="37"/>
  <c r="V98" i="37"/>
  <c r="T98" i="37"/>
  <c r="W98" i="37" s="1"/>
  <c r="R98" i="37"/>
  <c r="C99" i="37" s="1"/>
  <c r="X99" i="37" s="1"/>
  <c r="Y99" i="37" s="1"/>
  <c r="M98" i="37"/>
  <c r="K98" i="37"/>
  <c r="V97" i="37"/>
  <c r="T97" i="37"/>
  <c r="W97" i="37" s="1"/>
  <c r="R97" i="37"/>
  <c r="C98" i="37" s="1"/>
  <c r="X98" i="37" s="1"/>
  <c r="Y98" i="37" s="1"/>
  <c r="M97" i="37"/>
  <c r="K97" i="37"/>
  <c r="V96" i="37"/>
  <c r="T96" i="37"/>
  <c r="W96" i="37" s="1"/>
  <c r="R96" i="37"/>
  <c r="M96" i="37"/>
  <c r="K96" i="37"/>
  <c r="AA95" i="37"/>
  <c r="W95" i="37"/>
  <c r="V95" i="37"/>
  <c r="T95" i="37"/>
  <c r="R95" i="37"/>
  <c r="Z95" i="37" s="1"/>
  <c r="M95" i="37"/>
  <c r="K95" i="37"/>
  <c r="Z94" i="37"/>
  <c r="V94" i="37"/>
  <c r="T94" i="37"/>
  <c r="W94" i="37" s="1"/>
  <c r="R94" i="37"/>
  <c r="C95" i="37" s="1"/>
  <c r="X95" i="37" s="1"/>
  <c r="Y95" i="37" s="1"/>
  <c r="M94" i="37"/>
  <c r="K94" i="37"/>
  <c r="V93" i="37"/>
  <c r="T93" i="37"/>
  <c r="W93" i="37" s="1"/>
  <c r="R93" i="37"/>
  <c r="C94" i="37" s="1"/>
  <c r="X94" i="37" s="1"/>
  <c r="Y94" i="37" s="1"/>
  <c r="M93" i="37"/>
  <c r="K93" i="37"/>
  <c r="W92" i="37"/>
  <c r="V92" i="37"/>
  <c r="T92" i="37"/>
  <c r="R92" i="37"/>
  <c r="C93" i="37" s="1"/>
  <c r="X93" i="37" s="1"/>
  <c r="Y93" i="37" s="1"/>
  <c r="M92" i="37"/>
  <c r="K92" i="37"/>
  <c r="AA91" i="37"/>
  <c r="Z91" i="37"/>
  <c r="W91" i="37"/>
  <c r="V91" i="37"/>
  <c r="T91" i="37"/>
  <c r="R91" i="37"/>
  <c r="C92" i="37" s="1"/>
  <c r="X92" i="37" s="1"/>
  <c r="Y92" i="37" s="1"/>
  <c r="M91" i="37"/>
  <c r="K91" i="37"/>
  <c r="V90" i="37"/>
  <c r="T90" i="37"/>
  <c r="W90" i="37" s="1"/>
  <c r="R90" i="37"/>
  <c r="AA90" i="37" s="1"/>
  <c r="M90" i="37"/>
  <c r="K90" i="37"/>
  <c r="AA89" i="37"/>
  <c r="W89" i="37"/>
  <c r="V89" i="37"/>
  <c r="T89" i="37"/>
  <c r="R89" i="37"/>
  <c r="C90" i="37" s="1"/>
  <c r="X90" i="37" s="1"/>
  <c r="Y90" i="37" s="1"/>
  <c r="M89" i="37"/>
  <c r="K89" i="37"/>
  <c r="Z88" i="37"/>
  <c r="W88" i="37"/>
  <c r="V88" i="37"/>
  <c r="T88" i="37"/>
  <c r="R88" i="37"/>
  <c r="AA88" i="37" s="1"/>
  <c r="M88" i="37"/>
  <c r="K88" i="37"/>
  <c r="AA87" i="37"/>
  <c r="Z87" i="37"/>
  <c r="V87" i="37"/>
  <c r="T87" i="37"/>
  <c r="W87" i="37" s="1"/>
  <c r="R87" i="37"/>
  <c r="C88" i="37" s="1"/>
  <c r="X88" i="37" s="1"/>
  <c r="Y88" i="37" s="1"/>
  <c r="M87" i="37"/>
  <c r="K87" i="37"/>
  <c r="C87" i="37"/>
  <c r="X87" i="37" s="1"/>
  <c r="Y87" i="37" s="1"/>
  <c r="V86" i="37"/>
  <c r="T86" i="37"/>
  <c r="W86" i="37" s="1"/>
  <c r="R86" i="37"/>
  <c r="AA86" i="37" s="1"/>
  <c r="M86" i="37"/>
  <c r="K86" i="37"/>
  <c r="AA85" i="37"/>
  <c r="V85" i="37"/>
  <c r="T85" i="37"/>
  <c r="W85" i="37" s="1"/>
  <c r="R85" i="37"/>
  <c r="C86" i="37" s="1"/>
  <c r="X86" i="37" s="1"/>
  <c r="Y86" i="37" s="1"/>
  <c r="M85" i="37"/>
  <c r="K85" i="37"/>
  <c r="C85" i="37"/>
  <c r="X85" i="37" s="1"/>
  <c r="Y85" i="37" s="1"/>
  <c r="Z84" i="37"/>
  <c r="W84" i="37"/>
  <c r="V84" i="37"/>
  <c r="T84" i="37"/>
  <c r="R84" i="37"/>
  <c r="AA84" i="37" s="1"/>
  <c r="M84" i="37"/>
  <c r="K84" i="37"/>
  <c r="AA83" i="37"/>
  <c r="Z83" i="37"/>
  <c r="W83" i="37"/>
  <c r="V83" i="37"/>
  <c r="T83" i="37"/>
  <c r="R83" i="37"/>
  <c r="C84" i="37" s="1"/>
  <c r="X84" i="37" s="1"/>
  <c r="Y84" i="37" s="1"/>
  <c r="M83" i="37"/>
  <c r="K83" i="37"/>
  <c r="V82" i="37"/>
  <c r="T82" i="37"/>
  <c r="W82" i="37" s="1"/>
  <c r="R82" i="37"/>
  <c r="AA82" i="37" s="1"/>
  <c r="M82" i="37"/>
  <c r="K82" i="37"/>
  <c r="AA81" i="37"/>
  <c r="W81" i="37"/>
  <c r="V81" i="37"/>
  <c r="T81" i="37"/>
  <c r="R81" i="37"/>
  <c r="C82" i="37" s="1"/>
  <c r="X82" i="37" s="1"/>
  <c r="Y82" i="37" s="1"/>
  <c r="M81" i="37"/>
  <c r="K81" i="37"/>
  <c r="X80" i="37"/>
  <c r="Y80" i="37" s="1"/>
  <c r="W80" i="37"/>
  <c r="V80" i="37"/>
  <c r="T80" i="37"/>
  <c r="R80" i="37"/>
  <c r="AA80" i="37" s="1"/>
  <c r="M80" i="37"/>
  <c r="K80" i="37"/>
  <c r="AA79" i="37"/>
  <c r="Z79" i="37"/>
  <c r="V79" i="37"/>
  <c r="T79" i="37"/>
  <c r="W79" i="37" s="1"/>
  <c r="R79" i="37"/>
  <c r="C80" i="37" s="1"/>
  <c r="M79" i="37"/>
  <c r="K79" i="37"/>
  <c r="C79" i="37"/>
  <c r="X79" i="37" s="1"/>
  <c r="Y79" i="37" s="1"/>
  <c r="V78" i="37"/>
  <c r="T78" i="37"/>
  <c r="W78" i="37" s="1"/>
  <c r="R78" i="37"/>
  <c r="AA78" i="37" s="1"/>
  <c r="M78" i="37"/>
  <c r="K78" i="37"/>
  <c r="AA77" i="37"/>
  <c r="V77" i="37"/>
  <c r="T77" i="37"/>
  <c r="W77" i="37" s="1"/>
  <c r="R77" i="37"/>
  <c r="C78" i="37" s="1"/>
  <c r="X78" i="37" s="1"/>
  <c r="Y78" i="37" s="1"/>
  <c r="M77" i="37"/>
  <c r="K77" i="37"/>
  <c r="C77" i="37"/>
  <c r="X77" i="37" s="1"/>
  <c r="Y77" i="37" s="1"/>
  <c r="Z76" i="37"/>
  <c r="W76" i="37"/>
  <c r="V76" i="37"/>
  <c r="T76" i="37"/>
  <c r="R76" i="37"/>
  <c r="AA76" i="37" s="1"/>
  <c r="M76" i="37"/>
  <c r="K76" i="37"/>
  <c r="AA75" i="37"/>
  <c r="Z75" i="37"/>
  <c r="W75" i="37"/>
  <c r="V75" i="37"/>
  <c r="T75" i="37"/>
  <c r="R75" i="37"/>
  <c r="C76" i="37" s="1"/>
  <c r="X76" i="37" s="1"/>
  <c r="Y76" i="37" s="1"/>
  <c r="M75" i="37"/>
  <c r="K75" i="37"/>
  <c r="X74" i="37"/>
  <c r="Y74" i="37" s="1"/>
  <c r="V74" i="37"/>
  <c r="T74" i="37"/>
  <c r="W74" i="37" s="1"/>
  <c r="R74" i="37"/>
  <c r="AA74" i="37" s="1"/>
  <c r="M74" i="37"/>
  <c r="K74" i="37"/>
  <c r="AA73" i="37"/>
  <c r="W73" i="37"/>
  <c r="V73" i="37"/>
  <c r="T73" i="37"/>
  <c r="R73" i="37"/>
  <c r="C74" i="37" s="1"/>
  <c r="M73" i="37"/>
  <c r="K73" i="37"/>
  <c r="X72" i="37"/>
  <c r="Y72" i="37" s="1"/>
  <c r="W72" i="37"/>
  <c r="V72" i="37"/>
  <c r="T72" i="37"/>
  <c r="R72" i="37"/>
  <c r="AA72" i="37" s="1"/>
  <c r="M72" i="37"/>
  <c r="K72" i="37"/>
  <c r="AA71" i="37"/>
  <c r="Z71" i="37"/>
  <c r="V71" i="37"/>
  <c r="T71" i="37"/>
  <c r="W71" i="37" s="1"/>
  <c r="R71" i="37"/>
  <c r="C72" i="37" s="1"/>
  <c r="M71" i="37"/>
  <c r="K71" i="37"/>
  <c r="C71" i="37"/>
  <c r="X71" i="37" s="1"/>
  <c r="Y71" i="37" s="1"/>
  <c r="V70" i="37"/>
  <c r="T70" i="37"/>
  <c r="W70" i="37" s="1"/>
  <c r="R70" i="37"/>
  <c r="AA70" i="37" s="1"/>
  <c r="M70" i="37"/>
  <c r="K70" i="37"/>
  <c r="AA69" i="37"/>
  <c r="V69" i="37"/>
  <c r="T69" i="37"/>
  <c r="W69" i="37" s="1"/>
  <c r="R69" i="37"/>
  <c r="C70" i="37" s="1"/>
  <c r="X70" i="37" s="1"/>
  <c r="Y70" i="37" s="1"/>
  <c r="M69" i="37"/>
  <c r="K69" i="37"/>
  <c r="C69" i="37"/>
  <c r="X69" i="37" s="1"/>
  <c r="Y69" i="37" s="1"/>
  <c r="W68" i="37"/>
  <c r="V68" i="37"/>
  <c r="T68" i="37"/>
  <c r="R68" i="37"/>
  <c r="AA68" i="37" s="1"/>
  <c r="M68" i="37"/>
  <c r="K68" i="37"/>
  <c r="AA67" i="37"/>
  <c r="Z67" i="37"/>
  <c r="W67" i="37"/>
  <c r="V67" i="37"/>
  <c r="T67" i="37"/>
  <c r="R67" i="37"/>
  <c r="C68" i="37" s="1"/>
  <c r="X68" i="37" s="1"/>
  <c r="Y68" i="37" s="1"/>
  <c r="M67" i="37"/>
  <c r="K67" i="37"/>
  <c r="V66" i="37"/>
  <c r="T66" i="37"/>
  <c r="W66" i="37" s="1"/>
  <c r="R66" i="37"/>
  <c r="AA66" i="37" s="1"/>
  <c r="M66" i="37"/>
  <c r="K66" i="37"/>
  <c r="C66" i="37"/>
  <c r="X66" i="37" s="1"/>
  <c r="Y66" i="37" s="1"/>
  <c r="AA65" i="37"/>
  <c r="W65" i="37"/>
  <c r="V65" i="37"/>
  <c r="T65" i="37"/>
  <c r="R65" i="37"/>
  <c r="Z65" i="37" s="1"/>
  <c r="M65" i="37"/>
  <c r="K65" i="37"/>
  <c r="X64" i="37"/>
  <c r="Y64" i="37" s="1"/>
  <c r="W64" i="37"/>
  <c r="V64" i="37"/>
  <c r="T64" i="37"/>
  <c r="R64" i="37"/>
  <c r="Z64" i="37" s="1"/>
  <c r="M64" i="37"/>
  <c r="K64" i="37"/>
  <c r="AA63" i="37"/>
  <c r="Z63" i="37"/>
  <c r="V63" i="37"/>
  <c r="T63" i="37"/>
  <c r="W63" i="37" s="1"/>
  <c r="R63" i="37"/>
  <c r="C64" i="37" s="1"/>
  <c r="M63" i="37"/>
  <c r="K63" i="37"/>
  <c r="C63" i="37"/>
  <c r="X63" i="37" s="1"/>
  <c r="Y63" i="37" s="1"/>
  <c r="V62" i="37"/>
  <c r="T62" i="37"/>
  <c r="W62" i="37" s="1"/>
  <c r="R62" i="37"/>
  <c r="AA62" i="37" s="1"/>
  <c r="M62" i="37"/>
  <c r="K62" i="37"/>
  <c r="X61" i="37"/>
  <c r="Y61" i="37" s="1"/>
  <c r="V61" i="37"/>
  <c r="T61" i="37"/>
  <c r="W61" i="37" s="1"/>
  <c r="R61" i="37"/>
  <c r="Z61" i="37" s="1"/>
  <c r="M61" i="37"/>
  <c r="K61" i="37"/>
  <c r="C61" i="37"/>
  <c r="AA60" i="37"/>
  <c r="W60" i="37"/>
  <c r="V60" i="37"/>
  <c r="T60" i="37"/>
  <c r="R60" i="37"/>
  <c r="Z60" i="37" s="1"/>
  <c r="M60" i="37"/>
  <c r="K60" i="37"/>
  <c r="AA59" i="37"/>
  <c r="Z59" i="37"/>
  <c r="W59" i="37"/>
  <c r="V59" i="37"/>
  <c r="T59" i="37"/>
  <c r="R59" i="37"/>
  <c r="C60" i="37" s="1"/>
  <c r="X60" i="37" s="1"/>
  <c r="Y60" i="37" s="1"/>
  <c r="M59" i="37"/>
  <c r="K59" i="37"/>
  <c r="V58" i="37"/>
  <c r="T58" i="37"/>
  <c r="W58" i="37" s="1"/>
  <c r="R58" i="37"/>
  <c r="AA58" i="37" s="1"/>
  <c r="M58" i="37"/>
  <c r="K58" i="37"/>
  <c r="C58" i="37"/>
  <c r="X58" i="37" s="1"/>
  <c r="Y58" i="37" s="1"/>
  <c r="AA57" i="37"/>
  <c r="W57" i="37"/>
  <c r="V57" i="37"/>
  <c r="T57" i="37"/>
  <c r="R57" i="37"/>
  <c r="Z57" i="37" s="1"/>
  <c r="M57" i="37"/>
  <c r="K57" i="37"/>
  <c r="X56" i="37"/>
  <c r="Y56" i="37" s="1"/>
  <c r="W56" i="37"/>
  <c r="V56" i="37"/>
  <c r="T56" i="37"/>
  <c r="R56" i="37"/>
  <c r="Z56" i="37" s="1"/>
  <c r="M56" i="37"/>
  <c r="K56" i="37"/>
  <c r="AA55" i="37"/>
  <c r="Z55" i="37"/>
  <c r="V55" i="37"/>
  <c r="T55" i="37"/>
  <c r="W55" i="37" s="1"/>
  <c r="R55" i="37"/>
  <c r="C56" i="37" s="1"/>
  <c r="M55" i="37"/>
  <c r="K55" i="37"/>
  <c r="C55" i="37"/>
  <c r="X55" i="37" s="1"/>
  <c r="Y55" i="37" s="1"/>
  <c r="V54" i="37"/>
  <c r="T54" i="37"/>
  <c r="W54" i="37" s="1"/>
  <c r="R54" i="37"/>
  <c r="AA54" i="37" s="1"/>
  <c r="M54" i="37"/>
  <c r="K54" i="37"/>
  <c r="X53" i="37"/>
  <c r="Y53" i="37" s="1"/>
  <c r="V53" i="37"/>
  <c r="T53" i="37"/>
  <c r="W53" i="37" s="1"/>
  <c r="R53" i="37"/>
  <c r="M53" i="37"/>
  <c r="K53" i="37"/>
  <c r="C53" i="37"/>
  <c r="AA52" i="37"/>
  <c r="W52" i="37"/>
  <c r="V52" i="37"/>
  <c r="T52" i="37"/>
  <c r="R52" i="37"/>
  <c r="Z52" i="37" s="1"/>
  <c r="M52" i="37"/>
  <c r="K52" i="37"/>
  <c r="Z51" i="37"/>
  <c r="V51" i="37"/>
  <c r="T51" i="37"/>
  <c r="W51" i="37" s="1"/>
  <c r="R51" i="37"/>
  <c r="C52" i="37" s="1"/>
  <c r="X52" i="37" s="1"/>
  <c r="Y52" i="37" s="1"/>
  <c r="M51" i="37"/>
  <c r="K51" i="37"/>
  <c r="X50" i="37"/>
  <c r="Y50" i="37" s="1"/>
  <c r="V50" i="37"/>
  <c r="T50" i="37"/>
  <c r="W50" i="37" s="1"/>
  <c r="R50" i="37"/>
  <c r="M50" i="37"/>
  <c r="K50" i="37"/>
  <c r="AA49" i="37"/>
  <c r="W49" i="37"/>
  <c r="V49" i="37"/>
  <c r="T49" i="37"/>
  <c r="R49" i="37"/>
  <c r="C50" i="37" s="1"/>
  <c r="M49" i="37"/>
  <c r="K49" i="37"/>
  <c r="AA48" i="37"/>
  <c r="Z48" i="37"/>
  <c r="W48" i="37"/>
  <c r="V48" i="37"/>
  <c r="T48" i="37"/>
  <c r="R48" i="37"/>
  <c r="C49" i="37" s="1"/>
  <c r="X49" i="37" s="1"/>
  <c r="Y49" i="37" s="1"/>
  <c r="M48" i="37"/>
  <c r="K48" i="37"/>
  <c r="Z47" i="37"/>
  <c r="V47" i="37"/>
  <c r="T47" i="37"/>
  <c r="W47" i="37" s="1"/>
  <c r="R47" i="37"/>
  <c r="C48" i="37" s="1"/>
  <c r="X48" i="37" s="1"/>
  <c r="Y48" i="37" s="1"/>
  <c r="M47" i="37"/>
  <c r="K47" i="37"/>
  <c r="V46" i="37"/>
  <c r="T46" i="37"/>
  <c r="W46" i="37" s="1"/>
  <c r="R46" i="37"/>
  <c r="M46" i="37"/>
  <c r="K46" i="37"/>
  <c r="AA45" i="37"/>
  <c r="W45" i="37"/>
  <c r="V45" i="37"/>
  <c r="T45" i="37"/>
  <c r="R45" i="37"/>
  <c r="C46" i="37" s="1"/>
  <c r="X46" i="37" s="1"/>
  <c r="Y46" i="37" s="1"/>
  <c r="M45" i="37"/>
  <c r="K45" i="37"/>
  <c r="AA44" i="37"/>
  <c r="Z44" i="37"/>
  <c r="W44" i="37"/>
  <c r="V44" i="37"/>
  <c r="T44" i="37"/>
  <c r="R44" i="37"/>
  <c r="C45" i="37" s="1"/>
  <c r="X45" i="37" s="1"/>
  <c r="Y45" i="37" s="1"/>
  <c r="M44" i="37"/>
  <c r="K44" i="37"/>
  <c r="Z43" i="37"/>
  <c r="Y43" i="37"/>
  <c r="V43" i="37"/>
  <c r="T43" i="37"/>
  <c r="W43" i="37" s="1"/>
  <c r="R43" i="37"/>
  <c r="C44" i="37" s="1"/>
  <c r="X44" i="37" s="1"/>
  <c r="Y44" i="37" s="1"/>
  <c r="M43" i="37"/>
  <c r="K43" i="37"/>
  <c r="C43" i="37"/>
  <c r="X43" i="37" s="1"/>
  <c r="V42" i="37"/>
  <c r="T42" i="37"/>
  <c r="W42" i="37" s="1"/>
  <c r="R42" i="37"/>
  <c r="M42" i="37"/>
  <c r="K42" i="37"/>
  <c r="W41" i="37"/>
  <c r="V41" i="37"/>
  <c r="T41" i="37"/>
  <c r="R41" i="37"/>
  <c r="Z41" i="37" s="1"/>
  <c r="M41" i="37"/>
  <c r="K41" i="37"/>
  <c r="AA40" i="37"/>
  <c r="Z40" i="37"/>
  <c r="W40" i="37"/>
  <c r="V40" i="37"/>
  <c r="T40" i="37"/>
  <c r="R40" i="37"/>
  <c r="C41" i="37" s="1"/>
  <c r="X41" i="37" s="1"/>
  <c r="Y41" i="37" s="1"/>
  <c r="M40" i="37"/>
  <c r="K40" i="37"/>
  <c r="Z39" i="37"/>
  <c r="Y39" i="37"/>
  <c r="V39" i="37"/>
  <c r="T39" i="37"/>
  <c r="W39" i="37" s="1"/>
  <c r="R39" i="37"/>
  <c r="C40" i="37" s="1"/>
  <c r="X40" i="37" s="1"/>
  <c r="Y40" i="37" s="1"/>
  <c r="M39" i="37"/>
  <c r="K39" i="37"/>
  <c r="C39" i="37"/>
  <c r="X39" i="37" s="1"/>
  <c r="V38" i="37"/>
  <c r="T38" i="37"/>
  <c r="W38" i="37" s="1"/>
  <c r="R38" i="37"/>
  <c r="M38" i="37"/>
  <c r="K38" i="37"/>
  <c r="W37" i="37"/>
  <c r="V37" i="37"/>
  <c r="T37" i="37"/>
  <c r="R37" i="37"/>
  <c r="Z37" i="37" s="1"/>
  <c r="M37" i="37"/>
  <c r="K37" i="37"/>
  <c r="AA36" i="37"/>
  <c r="Z36" i="37"/>
  <c r="W36" i="37"/>
  <c r="V36" i="37"/>
  <c r="T36" i="37"/>
  <c r="R36" i="37"/>
  <c r="C37" i="37" s="1"/>
  <c r="X37" i="37" s="1"/>
  <c r="Y37" i="37" s="1"/>
  <c r="M36" i="37"/>
  <c r="K36" i="37"/>
  <c r="Z35" i="37"/>
  <c r="Y35" i="37"/>
  <c r="V35" i="37"/>
  <c r="T35" i="37"/>
  <c r="W35" i="37" s="1"/>
  <c r="R35" i="37"/>
  <c r="C36" i="37" s="1"/>
  <c r="X36" i="37" s="1"/>
  <c r="Y36" i="37" s="1"/>
  <c r="M35" i="37"/>
  <c r="K35" i="37"/>
  <c r="C35" i="37"/>
  <c r="X35" i="37" s="1"/>
  <c r="V34" i="37"/>
  <c r="T34" i="37"/>
  <c r="W34" i="37" s="1"/>
  <c r="R34" i="37"/>
  <c r="M34" i="37"/>
  <c r="K34" i="37"/>
  <c r="W33" i="37"/>
  <c r="V33" i="37"/>
  <c r="T33" i="37"/>
  <c r="R33" i="37"/>
  <c r="Z33" i="37" s="1"/>
  <c r="M33" i="37"/>
  <c r="K33" i="37"/>
  <c r="AA32" i="37"/>
  <c r="Z32" i="37"/>
  <c r="W32" i="37"/>
  <c r="V32" i="37"/>
  <c r="T32" i="37"/>
  <c r="R32" i="37"/>
  <c r="C33" i="37" s="1"/>
  <c r="X33" i="37" s="1"/>
  <c r="Y33" i="37" s="1"/>
  <c r="M32" i="37"/>
  <c r="K32" i="37"/>
  <c r="Z31" i="37"/>
  <c r="Y31" i="37"/>
  <c r="V31" i="37"/>
  <c r="T31" i="37"/>
  <c r="W31" i="37" s="1"/>
  <c r="R31" i="37"/>
  <c r="C32" i="37" s="1"/>
  <c r="X32" i="37" s="1"/>
  <c r="Y32" i="37" s="1"/>
  <c r="M31" i="37"/>
  <c r="K31" i="37"/>
  <c r="C31" i="37"/>
  <c r="X31" i="37" s="1"/>
  <c r="V30" i="37"/>
  <c r="T30" i="37"/>
  <c r="W30" i="37" s="1"/>
  <c r="R30" i="37"/>
  <c r="M30" i="37"/>
  <c r="K30" i="37"/>
  <c r="W29" i="37"/>
  <c r="V29" i="37"/>
  <c r="T29" i="37"/>
  <c r="R29" i="37"/>
  <c r="Z29" i="37" s="1"/>
  <c r="M29" i="37"/>
  <c r="K29" i="37"/>
  <c r="AA28" i="37"/>
  <c r="Z28" i="37"/>
  <c r="W28" i="37"/>
  <c r="V28" i="37"/>
  <c r="T28" i="37"/>
  <c r="R28" i="37"/>
  <c r="C29" i="37" s="1"/>
  <c r="X29" i="37" s="1"/>
  <c r="Y29" i="37" s="1"/>
  <c r="M28" i="37"/>
  <c r="K28" i="37"/>
  <c r="Z27" i="37"/>
  <c r="Y27" i="37"/>
  <c r="V27" i="37"/>
  <c r="T27" i="37"/>
  <c r="W27" i="37" s="1"/>
  <c r="R27" i="37"/>
  <c r="C28" i="37" s="1"/>
  <c r="X28" i="37" s="1"/>
  <c r="Y28" i="37" s="1"/>
  <c r="M27" i="37"/>
  <c r="K27" i="37"/>
  <c r="C27" i="37"/>
  <c r="X27" i="37" s="1"/>
  <c r="V26" i="37"/>
  <c r="T26" i="37"/>
  <c r="W26" i="37" s="1"/>
  <c r="R26" i="37"/>
  <c r="M26" i="37"/>
  <c r="K26" i="37"/>
  <c r="W25" i="37"/>
  <c r="V25" i="37"/>
  <c r="T25" i="37"/>
  <c r="R25" i="37"/>
  <c r="Z25" i="37" s="1"/>
  <c r="M25" i="37"/>
  <c r="K25" i="37"/>
  <c r="AA24" i="37"/>
  <c r="Z24" i="37"/>
  <c r="W24" i="37"/>
  <c r="V24" i="37"/>
  <c r="T24" i="37"/>
  <c r="R24" i="37"/>
  <c r="C25" i="37" s="1"/>
  <c r="X25" i="37" s="1"/>
  <c r="Y25" i="37" s="1"/>
  <c r="M24" i="37"/>
  <c r="K24" i="37"/>
  <c r="Z23" i="37"/>
  <c r="V23" i="37"/>
  <c r="T23" i="37"/>
  <c r="W23" i="37" s="1"/>
  <c r="R23" i="37"/>
  <c r="C24" i="37" s="1"/>
  <c r="X24" i="37" s="1"/>
  <c r="Y24" i="37" s="1"/>
  <c r="M23" i="37"/>
  <c r="K23" i="37"/>
  <c r="X22" i="37"/>
  <c r="Y22" i="37" s="1"/>
  <c r="T22" i="37"/>
  <c r="R22" i="37"/>
  <c r="M22" i="37"/>
  <c r="K22" i="37"/>
  <c r="C22" i="37"/>
  <c r="W21" i="37"/>
  <c r="T21" i="37"/>
  <c r="V21" i="37" s="1"/>
  <c r="R21" i="37"/>
  <c r="Z21" i="37" s="1"/>
  <c r="M21" i="37"/>
  <c r="K21" i="37"/>
  <c r="AA20" i="37"/>
  <c r="Z20" i="37"/>
  <c r="W20" i="37"/>
  <c r="V20" i="37"/>
  <c r="T20" i="37"/>
  <c r="R20" i="37"/>
  <c r="C21" i="37" s="1"/>
  <c r="X21" i="37" s="1"/>
  <c r="Y21" i="37" s="1"/>
  <c r="M20" i="37"/>
  <c r="K20" i="37"/>
  <c r="Z19" i="37"/>
  <c r="V19" i="37"/>
  <c r="T19" i="37"/>
  <c r="W19" i="37" s="1"/>
  <c r="R19" i="37"/>
  <c r="AA19" i="37" s="1"/>
  <c r="M19" i="37"/>
  <c r="K19" i="37"/>
  <c r="T18" i="37"/>
  <c r="V18" i="37" s="1"/>
  <c r="R18" i="37"/>
  <c r="Z18" i="37" s="1"/>
  <c r="M18" i="37"/>
  <c r="K18" i="37"/>
  <c r="W17" i="37"/>
  <c r="V17" i="37"/>
  <c r="T17" i="37"/>
  <c r="R17" i="37"/>
  <c r="C18" i="37" s="1"/>
  <c r="X18" i="37" s="1"/>
  <c r="Y18" i="37" s="1"/>
  <c r="M17" i="37"/>
  <c r="K17" i="37"/>
  <c r="AA16" i="37"/>
  <c r="Z16" i="37"/>
  <c r="W16" i="37"/>
  <c r="V16" i="37"/>
  <c r="T16" i="37"/>
  <c r="R16" i="37"/>
  <c r="C17" i="37" s="1"/>
  <c r="X17" i="37" s="1"/>
  <c r="Y17" i="37" s="1"/>
  <c r="M16" i="37"/>
  <c r="K16" i="37"/>
  <c r="Z15" i="37"/>
  <c r="V15" i="37"/>
  <c r="T15" i="37"/>
  <c r="W15" i="37" s="1"/>
  <c r="R15" i="37"/>
  <c r="AA15" i="37" s="1"/>
  <c r="M15" i="37"/>
  <c r="K15" i="37"/>
  <c r="T14" i="37"/>
  <c r="V14" i="37" s="1"/>
  <c r="R14" i="37"/>
  <c r="Z14" i="37" s="1"/>
  <c r="M14" i="37"/>
  <c r="K14" i="37"/>
  <c r="W13" i="37"/>
  <c r="V13" i="37"/>
  <c r="T13" i="37"/>
  <c r="R13" i="37"/>
  <c r="C14" i="37" s="1"/>
  <c r="X14" i="37" s="1"/>
  <c r="Y14" i="37" s="1"/>
  <c r="M13" i="37"/>
  <c r="K13" i="37"/>
  <c r="AA12" i="37"/>
  <c r="Z12" i="37"/>
  <c r="W12" i="37"/>
  <c r="V12" i="37"/>
  <c r="T12" i="37"/>
  <c r="R12" i="37"/>
  <c r="C13" i="37" s="1"/>
  <c r="X13" i="37" s="1"/>
  <c r="Y13" i="37" s="1"/>
  <c r="M12" i="37"/>
  <c r="K12" i="37"/>
  <c r="Z11" i="37"/>
  <c r="T11" i="37"/>
  <c r="W11" i="37" s="1"/>
  <c r="R11" i="37"/>
  <c r="AA11" i="37" s="1"/>
  <c r="M11" i="37"/>
  <c r="K11" i="37"/>
  <c r="C11" i="37"/>
  <c r="X11" i="37" s="1"/>
  <c r="Y11" i="37" s="1"/>
  <c r="W10" i="37"/>
  <c r="V10" i="37"/>
  <c r="T10" i="37"/>
  <c r="R10" i="37"/>
  <c r="Z10" i="37" s="1"/>
  <c r="M10" i="37"/>
  <c r="K10" i="37"/>
  <c r="T9" i="37"/>
  <c r="V9" i="37" s="1"/>
  <c r="R9" i="37"/>
  <c r="C10" i="37" s="1"/>
  <c r="X10" i="37" s="1"/>
  <c r="M9" i="37"/>
  <c r="K9" i="37"/>
  <c r="C9" i="37"/>
  <c r="C61" i="38" l="1"/>
  <c r="X61" i="38" s="1"/>
  <c r="Y61" i="38" s="1"/>
  <c r="AA58" i="38"/>
  <c r="Z53" i="38"/>
  <c r="Z8" i="38" s="1"/>
  <c r="Z47" i="38"/>
  <c r="Z39" i="38"/>
  <c r="AA36" i="38"/>
  <c r="AA8" i="38" s="1"/>
  <c r="Z31" i="38"/>
  <c r="Z23" i="38"/>
  <c r="Z20" i="38"/>
  <c r="AA20" i="38"/>
  <c r="Z19" i="38"/>
  <c r="AA17" i="38"/>
  <c r="C18" i="38"/>
  <c r="X18" i="38" s="1"/>
  <c r="Y18" i="38" s="1"/>
  <c r="AA15" i="38"/>
  <c r="C14" i="38"/>
  <c r="X14" i="38" s="1"/>
  <c r="Y14" i="38" s="1"/>
  <c r="AA13" i="38"/>
  <c r="C11" i="38"/>
  <c r="X11" i="38" s="1"/>
  <c r="Y11" i="38" s="1"/>
  <c r="P5" i="38"/>
  <c r="E5" i="38"/>
  <c r="AA9" i="38"/>
  <c r="D4" i="38"/>
  <c r="P2" i="38" s="1"/>
  <c r="G5" i="38"/>
  <c r="C10" i="38"/>
  <c r="X10" i="38" s="1"/>
  <c r="C5" i="38"/>
  <c r="P4" i="38"/>
  <c r="L5" i="38"/>
  <c r="D4" i="37"/>
  <c r="P2" i="37" s="1"/>
  <c r="V11" i="37"/>
  <c r="L5" i="37" s="1"/>
  <c r="G5" i="37"/>
  <c r="W9" i="37"/>
  <c r="AA10" i="37"/>
  <c r="C12" i="37"/>
  <c r="X12" i="37" s="1"/>
  <c r="Y12" i="37" s="1"/>
  <c r="P4" i="37" s="1"/>
  <c r="Z13" i="37"/>
  <c r="W14" i="37"/>
  <c r="AA14" i="37"/>
  <c r="C16" i="37"/>
  <c r="X16" i="37" s="1"/>
  <c r="Y16" i="37" s="1"/>
  <c r="Z17" i="37"/>
  <c r="W18" i="37"/>
  <c r="AA18" i="37"/>
  <c r="C20" i="37"/>
  <c r="X20" i="37" s="1"/>
  <c r="Y20" i="37" s="1"/>
  <c r="AA21" i="37"/>
  <c r="AA22" i="37"/>
  <c r="Z22" i="37"/>
  <c r="C23" i="37"/>
  <c r="X23" i="37" s="1"/>
  <c r="Y23" i="37" s="1"/>
  <c r="C26" i="37"/>
  <c r="X26" i="37" s="1"/>
  <c r="Y26" i="37" s="1"/>
  <c r="C30" i="37"/>
  <c r="X30" i="37" s="1"/>
  <c r="Y30" i="37" s="1"/>
  <c r="C34" i="37"/>
  <c r="X34" i="37" s="1"/>
  <c r="Y34" i="37" s="1"/>
  <c r="C38" i="37"/>
  <c r="X38" i="37" s="1"/>
  <c r="Y38" i="37" s="1"/>
  <c r="C42" i="37"/>
  <c r="X42" i="37" s="1"/>
  <c r="Y42" i="37" s="1"/>
  <c r="Z53" i="37"/>
  <c r="C54" i="37"/>
  <c r="X54" i="37" s="1"/>
  <c r="Y54" i="37" s="1"/>
  <c r="AA53" i="37"/>
  <c r="AA13" i="37"/>
  <c r="C15" i="37"/>
  <c r="X15" i="37" s="1"/>
  <c r="Y15" i="37" s="1"/>
  <c r="AA17" i="37"/>
  <c r="C19" i="37"/>
  <c r="X19" i="37" s="1"/>
  <c r="Y19" i="37" s="1"/>
  <c r="W22" i="37"/>
  <c r="V22" i="37"/>
  <c r="AA46" i="37"/>
  <c r="Z46" i="37"/>
  <c r="C47" i="37"/>
  <c r="X47" i="37" s="1"/>
  <c r="Y47" i="37" s="1"/>
  <c r="AA9" i="37"/>
  <c r="AA50" i="37"/>
  <c r="Z50" i="37"/>
  <c r="C51" i="37"/>
  <c r="X51" i="37" s="1"/>
  <c r="Y51" i="37" s="1"/>
  <c r="Z9" i="37"/>
  <c r="C5" i="37"/>
  <c r="H4" i="37"/>
  <c r="E5" i="37"/>
  <c r="AA25" i="37"/>
  <c r="AA26" i="37"/>
  <c r="Z26" i="37"/>
  <c r="AA29" i="37"/>
  <c r="AA30" i="37"/>
  <c r="Z30" i="37"/>
  <c r="AA33" i="37"/>
  <c r="AA34" i="37"/>
  <c r="Z34" i="37"/>
  <c r="AA37" i="37"/>
  <c r="AA38" i="37"/>
  <c r="Z38" i="37"/>
  <c r="AA41" i="37"/>
  <c r="AA42" i="37"/>
  <c r="Z42" i="37"/>
  <c r="AA23" i="37"/>
  <c r="AA27" i="37"/>
  <c r="AA31" i="37"/>
  <c r="AA35" i="37"/>
  <c r="AA39" i="37"/>
  <c r="AA43" i="37"/>
  <c r="AA47" i="37"/>
  <c r="AA51" i="37"/>
  <c r="AA56" i="37"/>
  <c r="C59" i="37"/>
  <c r="X59" i="37" s="1"/>
  <c r="Y59" i="37" s="1"/>
  <c r="AA61" i="37"/>
  <c r="AA64" i="37"/>
  <c r="C67" i="37"/>
  <c r="X67" i="37" s="1"/>
  <c r="Y67" i="37" s="1"/>
  <c r="C73" i="37"/>
  <c r="X73" i="37" s="1"/>
  <c r="Y73" i="37" s="1"/>
  <c r="C75" i="37"/>
  <c r="X75" i="37" s="1"/>
  <c r="Y75" i="37" s="1"/>
  <c r="C81" i="37"/>
  <c r="X81" i="37" s="1"/>
  <c r="Y81" i="37" s="1"/>
  <c r="C83" i="37"/>
  <c r="X83" i="37" s="1"/>
  <c r="Y83" i="37" s="1"/>
  <c r="C89" i="37"/>
  <c r="X89" i="37" s="1"/>
  <c r="Y89" i="37" s="1"/>
  <c r="C91" i="37"/>
  <c r="X91" i="37" s="1"/>
  <c r="Y91" i="37" s="1"/>
  <c r="AA100" i="37"/>
  <c r="Z100" i="37"/>
  <c r="C101" i="37"/>
  <c r="X101" i="37" s="1"/>
  <c r="Y101" i="37" s="1"/>
  <c r="AA108" i="37"/>
  <c r="Z108" i="37"/>
  <c r="Z45" i="37"/>
  <c r="Z49" i="37"/>
  <c r="Z54" i="37"/>
  <c r="C57" i="37"/>
  <c r="X57" i="37" s="1"/>
  <c r="Y57" i="37" s="1"/>
  <c r="C62" i="37"/>
  <c r="X62" i="37" s="1"/>
  <c r="Y62" i="37" s="1"/>
  <c r="Z62" i="37"/>
  <c r="C65" i="37"/>
  <c r="X65" i="37" s="1"/>
  <c r="Y65" i="37" s="1"/>
  <c r="Z68" i="37"/>
  <c r="Z70" i="37"/>
  <c r="Z78" i="37"/>
  <c r="Z86" i="37"/>
  <c r="AA96" i="37"/>
  <c r="Z96" i="37"/>
  <c r="C97" i="37"/>
  <c r="X97" i="37" s="1"/>
  <c r="Y97" i="37" s="1"/>
  <c r="AA104" i="37"/>
  <c r="Z104" i="37"/>
  <c r="C105" i="37"/>
  <c r="X105" i="37" s="1"/>
  <c r="Y105" i="37" s="1"/>
  <c r="Z58" i="37"/>
  <c r="Z66" i="37"/>
  <c r="Z72" i="37"/>
  <c r="Z74" i="37"/>
  <c r="Z80" i="37"/>
  <c r="Z82" i="37"/>
  <c r="Z90" i="37"/>
  <c r="AA92" i="37"/>
  <c r="Z92" i="37"/>
  <c r="Z69" i="37"/>
  <c r="Z73" i="37"/>
  <c r="Z77" i="37"/>
  <c r="Z81" i="37"/>
  <c r="Z85" i="37"/>
  <c r="Z89" i="37"/>
  <c r="Z93" i="37"/>
  <c r="AA94" i="37"/>
  <c r="C96" i="37"/>
  <c r="X96" i="37" s="1"/>
  <c r="Y96" i="37" s="1"/>
  <c r="Z97" i="37"/>
  <c r="AA98" i="37"/>
  <c r="C100" i="37"/>
  <c r="X100" i="37" s="1"/>
  <c r="Y100" i="37" s="1"/>
  <c r="Z101" i="37"/>
  <c r="AA102" i="37"/>
  <c r="C104" i="37"/>
  <c r="X104" i="37" s="1"/>
  <c r="Y104" i="37" s="1"/>
  <c r="Z105" i="37"/>
  <c r="AA106" i="37"/>
  <c r="C108" i="37"/>
  <c r="X108" i="37" s="1"/>
  <c r="Y108" i="37" s="1"/>
  <c r="AA93" i="37"/>
  <c r="AA97" i="37"/>
  <c r="AA101" i="37"/>
  <c r="AA105" i="37"/>
  <c r="V108" i="36"/>
  <c r="T108" i="36"/>
  <c r="W108" i="36" s="1"/>
  <c r="R108" i="36"/>
  <c r="M108" i="36"/>
  <c r="K108" i="36"/>
  <c r="W107" i="36"/>
  <c r="V107" i="36"/>
  <c r="T107" i="36"/>
  <c r="R107" i="36"/>
  <c r="Z107" i="36" s="1"/>
  <c r="M107" i="36"/>
  <c r="K107" i="36"/>
  <c r="V106" i="36"/>
  <c r="T106" i="36"/>
  <c r="W106" i="36" s="1"/>
  <c r="R106" i="36"/>
  <c r="C107" i="36" s="1"/>
  <c r="X107" i="36" s="1"/>
  <c r="Y107" i="36" s="1"/>
  <c r="M106" i="36"/>
  <c r="K106" i="36"/>
  <c r="V105" i="36"/>
  <c r="T105" i="36"/>
  <c r="W105" i="36" s="1"/>
  <c r="R105" i="36"/>
  <c r="C106" i="36" s="1"/>
  <c r="X106" i="36" s="1"/>
  <c r="Y106" i="36" s="1"/>
  <c r="M105" i="36"/>
  <c r="K105" i="36"/>
  <c r="V104" i="36"/>
  <c r="T104" i="36"/>
  <c r="W104" i="36" s="1"/>
  <c r="R104" i="36"/>
  <c r="M104" i="36"/>
  <c r="K104" i="36"/>
  <c r="V103" i="36"/>
  <c r="T103" i="36"/>
  <c r="W103" i="36" s="1"/>
  <c r="R103" i="36"/>
  <c r="Z103" i="36" s="1"/>
  <c r="M103" i="36"/>
  <c r="K103" i="36"/>
  <c r="V102" i="36"/>
  <c r="T102" i="36"/>
  <c r="W102" i="36" s="1"/>
  <c r="R102" i="36"/>
  <c r="C103" i="36" s="1"/>
  <c r="X103" i="36" s="1"/>
  <c r="Y103" i="36" s="1"/>
  <c r="M102" i="36"/>
  <c r="K102" i="36"/>
  <c r="V101" i="36"/>
  <c r="T101" i="36"/>
  <c r="W101" i="36" s="1"/>
  <c r="R101" i="36"/>
  <c r="C102" i="36" s="1"/>
  <c r="X102" i="36" s="1"/>
  <c r="Y102" i="36" s="1"/>
  <c r="M101" i="36"/>
  <c r="K101" i="36"/>
  <c r="V100" i="36"/>
  <c r="T100" i="36"/>
  <c r="W100" i="36" s="1"/>
  <c r="R100" i="36"/>
  <c r="M100" i="36"/>
  <c r="K100" i="36"/>
  <c r="V99" i="36"/>
  <c r="T99" i="36"/>
  <c r="W99" i="36" s="1"/>
  <c r="R99" i="36"/>
  <c r="Z99" i="36" s="1"/>
  <c r="M99" i="36"/>
  <c r="K99" i="36"/>
  <c r="V98" i="36"/>
  <c r="T98" i="36"/>
  <c r="W98" i="36" s="1"/>
  <c r="R98" i="36"/>
  <c r="C99" i="36" s="1"/>
  <c r="X99" i="36" s="1"/>
  <c r="Y99" i="36" s="1"/>
  <c r="M98" i="36"/>
  <c r="K98" i="36"/>
  <c r="V97" i="36"/>
  <c r="T97" i="36"/>
  <c r="W97" i="36" s="1"/>
  <c r="R97" i="36"/>
  <c r="C98" i="36" s="1"/>
  <c r="X98" i="36" s="1"/>
  <c r="Y98" i="36" s="1"/>
  <c r="M97" i="36"/>
  <c r="K97" i="36"/>
  <c r="V96" i="36"/>
  <c r="T96" i="36"/>
  <c r="W96" i="36" s="1"/>
  <c r="R96" i="36"/>
  <c r="M96" i="36"/>
  <c r="K96" i="36"/>
  <c r="W95" i="36"/>
  <c r="V95" i="36"/>
  <c r="T95" i="36"/>
  <c r="R95" i="36"/>
  <c r="Z95" i="36" s="1"/>
  <c r="M95" i="36"/>
  <c r="K95" i="36"/>
  <c r="V94" i="36"/>
  <c r="T94" i="36"/>
  <c r="W94" i="36" s="1"/>
  <c r="R94" i="36"/>
  <c r="C95" i="36" s="1"/>
  <c r="X95" i="36" s="1"/>
  <c r="Y95" i="36" s="1"/>
  <c r="M94" i="36"/>
  <c r="K94" i="36"/>
  <c r="V93" i="36"/>
  <c r="T93" i="36"/>
  <c r="W93" i="36" s="1"/>
  <c r="R93" i="36"/>
  <c r="C94" i="36" s="1"/>
  <c r="X94" i="36" s="1"/>
  <c r="Y94" i="36" s="1"/>
  <c r="M93" i="36"/>
  <c r="K93" i="36"/>
  <c r="V92" i="36"/>
  <c r="T92" i="36"/>
  <c r="W92" i="36" s="1"/>
  <c r="R92" i="36"/>
  <c r="C93" i="36" s="1"/>
  <c r="X93" i="36" s="1"/>
  <c r="Y93" i="36" s="1"/>
  <c r="M92" i="36"/>
  <c r="K92" i="36"/>
  <c r="W91" i="36"/>
  <c r="V91" i="36"/>
  <c r="T91" i="36"/>
  <c r="R91" i="36"/>
  <c r="C92" i="36" s="1"/>
  <c r="X92" i="36" s="1"/>
  <c r="Y92" i="36" s="1"/>
  <c r="M91" i="36"/>
  <c r="K91" i="36"/>
  <c r="V90" i="36"/>
  <c r="T90" i="36"/>
  <c r="W90" i="36" s="1"/>
  <c r="R90" i="36"/>
  <c r="C91" i="36" s="1"/>
  <c r="X91" i="36" s="1"/>
  <c r="Y91" i="36" s="1"/>
  <c r="M90" i="36"/>
  <c r="K90" i="36"/>
  <c r="V89" i="36"/>
  <c r="T89" i="36"/>
  <c r="W89" i="36" s="1"/>
  <c r="R89" i="36"/>
  <c r="C90" i="36" s="1"/>
  <c r="X90" i="36" s="1"/>
  <c r="Y90" i="36" s="1"/>
  <c r="M89" i="36"/>
  <c r="K89" i="36"/>
  <c r="V88" i="36"/>
  <c r="T88" i="36"/>
  <c r="W88" i="36" s="1"/>
  <c r="R88" i="36"/>
  <c r="C89" i="36" s="1"/>
  <c r="X89" i="36" s="1"/>
  <c r="Y89" i="36" s="1"/>
  <c r="M88" i="36"/>
  <c r="K88" i="36"/>
  <c r="V87" i="36"/>
  <c r="T87" i="36"/>
  <c r="W87" i="36" s="1"/>
  <c r="R87" i="36"/>
  <c r="C88" i="36" s="1"/>
  <c r="X88" i="36" s="1"/>
  <c r="Y88" i="36" s="1"/>
  <c r="M87" i="36"/>
  <c r="K87" i="36"/>
  <c r="V86" i="36"/>
  <c r="T86" i="36"/>
  <c r="W86" i="36" s="1"/>
  <c r="R86" i="36"/>
  <c r="C87" i="36" s="1"/>
  <c r="X87" i="36" s="1"/>
  <c r="Y87" i="36" s="1"/>
  <c r="M86" i="36"/>
  <c r="K86" i="36"/>
  <c r="V85" i="36"/>
  <c r="T85" i="36"/>
  <c r="W85" i="36" s="1"/>
  <c r="R85" i="36"/>
  <c r="C86" i="36" s="1"/>
  <c r="X86" i="36" s="1"/>
  <c r="Y86" i="36" s="1"/>
  <c r="M85" i="36"/>
  <c r="K85" i="36"/>
  <c r="W84" i="36"/>
  <c r="V84" i="36"/>
  <c r="T84" i="36"/>
  <c r="R84" i="36"/>
  <c r="C85" i="36" s="1"/>
  <c r="X85" i="36" s="1"/>
  <c r="Y85" i="36" s="1"/>
  <c r="M84" i="36"/>
  <c r="K84" i="36"/>
  <c r="V83" i="36"/>
  <c r="T83" i="36"/>
  <c r="W83" i="36" s="1"/>
  <c r="R83" i="36"/>
  <c r="C84" i="36" s="1"/>
  <c r="X84" i="36" s="1"/>
  <c r="Y84" i="36" s="1"/>
  <c r="M83" i="36"/>
  <c r="K83" i="36"/>
  <c r="V82" i="36"/>
  <c r="T82" i="36"/>
  <c r="W82" i="36" s="1"/>
  <c r="R82" i="36"/>
  <c r="C83" i="36" s="1"/>
  <c r="X83" i="36" s="1"/>
  <c r="Y83" i="36" s="1"/>
  <c r="M82" i="36"/>
  <c r="K82" i="36"/>
  <c r="V81" i="36"/>
  <c r="T81" i="36"/>
  <c r="V80" i="36"/>
  <c r="T80" i="36"/>
  <c r="V79" i="36"/>
  <c r="T79" i="36"/>
  <c r="V78" i="36"/>
  <c r="T78" i="36"/>
  <c r="V77" i="36"/>
  <c r="T77" i="36"/>
  <c r="V76" i="36"/>
  <c r="T76" i="36"/>
  <c r="V75" i="36"/>
  <c r="T75" i="36"/>
  <c r="V74" i="36"/>
  <c r="T74" i="36"/>
  <c r="V73" i="36"/>
  <c r="T73" i="36"/>
  <c r="V72" i="36"/>
  <c r="T72" i="36"/>
  <c r="V71" i="36"/>
  <c r="T71" i="36"/>
  <c r="V70" i="36"/>
  <c r="T70" i="36"/>
  <c r="V69" i="36"/>
  <c r="T69" i="36"/>
  <c r="V68" i="36"/>
  <c r="T68" i="36"/>
  <c r="V67" i="36"/>
  <c r="T67" i="36"/>
  <c r="V66" i="36"/>
  <c r="T66" i="36"/>
  <c r="W66" i="36" s="1"/>
  <c r="V65" i="36"/>
  <c r="T65" i="36"/>
  <c r="W65" i="36" s="1"/>
  <c r="V64" i="36"/>
  <c r="T64" i="36"/>
  <c r="V63" i="36"/>
  <c r="T63" i="36"/>
  <c r="W63" i="36" s="1"/>
  <c r="V62" i="36"/>
  <c r="T62" i="36"/>
  <c r="V61" i="36"/>
  <c r="T61" i="36"/>
  <c r="V60" i="36"/>
  <c r="T60" i="36"/>
  <c r="V59" i="36"/>
  <c r="T59" i="36"/>
  <c r="V58" i="36"/>
  <c r="T58" i="36"/>
  <c r="V57" i="36"/>
  <c r="T57" i="36"/>
  <c r="V56" i="36"/>
  <c r="T56" i="36"/>
  <c r="V55" i="36"/>
  <c r="T55" i="36"/>
  <c r="V54" i="36"/>
  <c r="T54" i="36"/>
  <c r="W54" i="36" s="1"/>
  <c r="V53" i="36"/>
  <c r="T53" i="36"/>
  <c r="V52" i="36"/>
  <c r="T52" i="36"/>
  <c r="V51" i="36"/>
  <c r="T51" i="36"/>
  <c r="V50" i="36"/>
  <c r="T50" i="36"/>
  <c r="V49" i="36"/>
  <c r="T49" i="36"/>
  <c r="V48" i="36"/>
  <c r="T48" i="36"/>
  <c r="V47" i="36"/>
  <c r="T47" i="36"/>
  <c r="V46" i="36"/>
  <c r="T46" i="36"/>
  <c r="V45" i="36"/>
  <c r="T45" i="36"/>
  <c r="V44" i="36"/>
  <c r="T44" i="36"/>
  <c r="V43" i="36"/>
  <c r="T43" i="36"/>
  <c r="V42" i="36"/>
  <c r="T42" i="36"/>
  <c r="W42" i="36" s="1"/>
  <c r="V41" i="36"/>
  <c r="T41" i="36"/>
  <c r="V40" i="36"/>
  <c r="T40" i="36"/>
  <c r="V39" i="36"/>
  <c r="T39" i="36"/>
  <c r="V38" i="36"/>
  <c r="T38" i="36"/>
  <c r="V37" i="36"/>
  <c r="T37" i="36"/>
  <c r="V36" i="36"/>
  <c r="T36" i="36"/>
  <c r="V35" i="36"/>
  <c r="T35" i="36"/>
  <c r="V34" i="36"/>
  <c r="T34" i="36"/>
  <c r="V33" i="36"/>
  <c r="T33" i="36"/>
  <c r="V32" i="36"/>
  <c r="T32" i="36"/>
  <c r="V31" i="36"/>
  <c r="T31" i="36"/>
  <c r="V30" i="36"/>
  <c r="T30" i="36"/>
  <c r="V29" i="36"/>
  <c r="T29" i="36"/>
  <c r="V28" i="36"/>
  <c r="T28" i="36"/>
  <c r="V27" i="36"/>
  <c r="T27" i="36"/>
  <c r="V26" i="36"/>
  <c r="T26" i="36"/>
  <c r="V25" i="36"/>
  <c r="T25" i="36"/>
  <c r="V24" i="36"/>
  <c r="T24" i="36"/>
  <c r="V23" i="36"/>
  <c r="T23" i="36"/>
  <c r="T22" i="36"/>
  <c r="T21" i="36"/>
  <c r="T20" i="36"/>
  <c r="T19" i="36"/>
  <c r="T18" i="36"/>
  <c r="W18" i="36" s="1"/>
  <c r="T17" i="36"/>
  <c r="T16" i="36"/>
  <c r="T15" i="36"/>
  <c r="T14" i="36"/>
  <c r="T13" i="36"/>
  <c r="T12" i="36"/>
  <c r="T11" i="36"/>
  <c r="T10" i="36"/>
  <c r="T9" i="36"/>
  <c r="W9" i="36" s="1"/>
  <c r="K9" i="36"/>
  <c r="M9" i="36" s="1"/>
  <c r="C9" i="36"/>
  <c r="V108" i="35"/>
  <c r="T108" i="35"/>
  <c r="W108" i="35" s="1"/>
  <c r="R108" i="35"/>
  <c r="M108" i="35"/>
  <c r="K108" i="35"/>
  <c r="W107" i="35"/>
  <c r="V107" i="35"/>
  <c r="T107" i="35"/>
  <c r="R107" i="35"/>
  <c r="C108" i="35" s="1"/>
  <c r="X108" i="35" s="1"/>
  <c r="Y108" i="35" s="1"/>
  <c r="M107" i="35"/>
  <c r="K107" i="35"/>
  <c r="V106" i="35"/>
  <c r="T106" i="35"/>
  <c r="W106" i="35" s="1"/>
  <c r="R106" i="35"/>
  <c r="C107" i="35" s="1"/>
  <c r="X107" i="35" s="1"/>
  <c r="Y107" i="35" s="1"/>
  <c r="M106" i="35"/>
  <c r="K106" i="35"/>
  <c r="V105" i="35"/>
  <c r="T105" i="35"/>
  <c r="W105" i="35" s="1"/>
  <c r="R105" i="35"/>
  <c r="C106" i="35" s="1"/>
  <c r="X106" i="35" s="1"/>
  <c r="Y106" i="35" s="1"/>
  <c r="M105" i="35"/>
  <c r="K105" i="35"/>
  <c r="W104" i="35"/>
  <c r="V104" i="35"/>
  <c r="T104" i="35"/>
  <c r="R104" i="35"/>
  <c r="C105" i="35" s="1"/>
  <c r="X105" i="35" s="1"/>
  <c r="Y105" i="35" s="1"/>
  <c r="M104" i="35"/>
  <c r="K104" i="35"/>
  <c r="V103" i="35"/>
  <c r="T103" i="35"/>
  <c r="W103" i="35" s="1"/>
  <c r="R103" i="35"/>
  <c r="C104" i="35" s="1"/>
  <c r="X104" i="35" s="1"/>
  <c r="Y104" i="35" s="1"/>
  <c r="M103" i="35"/>
  <c r="K103" i="35"/>
  <c r="V102" i="35"/>
  <c r="T102" i="35"/>
  <c r="W102" i="35" s="1"/>
  <c r="R102" i="35"/>
  <c r="C103" i="35" s="1"/>
  <c r="X103" i="35" s="1"/>
  <c r="Y103" i="35" s="1"/>
  <c r="M102" i="35"/>
  <c r="K102" i="35"/>
  <c r="V101" i="35"/>
  <c r="T101" i="35"/>
  <c r="W101" i="35" s="1"/>
  <c r="R101" i="35"/>
  <c r="C102" i="35" s="1"/>
  <c r="X102" i="35" s="1"/>
  <c r="Y102" i="35" s="1"/>
  <c r="M101" i="35"/>
  <c r="K101" i="35"/>
  <c r="V100" i="35"/>
  <c r="T100" i="35"/>
  <c r="W100" i="35" s="1"/>
  <c r="R100" i="35"/>
  <c r="C101" i="35" s="1"/>
  <c r="X101" i="35" s="1"/>
  <c r="Y101" i="35" s="1"/>
  <c r="M100" i="35"/>
  <c r="K100" i="35"/>
  <c r="W99" i="35"/>
  <c r="V99" i="35"/>
  <c r="T99" i="35"/>
  <c r="R99" i="35"/>
  <c r="C100" i="35" s="1"/>
  <c r="X100" i="35" s="1"/>
  <c r="Y100" i="35" s="1"/>
  <c r="M99" i="35"/>
  <c r="K99" i="35"/>
  <c r="V98" i="35"/>
  <c r="T98" i="35"/>
  <c r="W98" i="35" s="1"/>
  <c r="R98" i="35"/>
  <c r="C99" i="35" s="1"/>
  <c r="X99" i="35" s="1"/>
  <c r="Y99" i="35" s="1"/>
  <c r="M98" i="35"/>
  <c r="K98" i="35"/>
  <c r="V97" i="35"/>
  <c r="T97" i="35"/>
  <c r="W97" i="35" s="1"/>
  <c r="R97" i="35"/>
  <c r="C98" i="35" s="1"/>
  <c r="X98" i="35" s="1"/>
  <c r="Y98" i="35" s="1"/>
  <c r="M97" i="35"/>
  <c r="K97" i="35"/>
  <c r="W96" i="35"/>
  <c r="V96" i="35"/>
  <c r="T96" i="35"/>
  <c r="R96" i="35"/>
  <c r="M96" i="35"/>
  <c r="K96" i="35"/>
  <c r="V95" i="35"/>
  <c r="T95" i="35"/>
  <c r="W95" i="35" s="1"/>
  <c r="R95" i="35"/>
  <c r="C96" i="35" s="1"/>
  <c r="X96" i="35" s="1"/>
  <c r="Y96" i="35" s="1"/>
  <c r="M95" i="35"/>
  <c r="K95" i="35"/>
  <c r="V94" i="35"/>
  <c r="T94" i="35"/>
  <c r="W94" i="35" s="1"/>
  <c r="R94" i="35"/>
  <c r="C95" i="35" s="1"/>
  <c r="X95" i="35" s="1"/>
  <c r="Y95" i="35" s="1"/>
  <c r="M94" i="35"/>
  <c r="K94" i="35"/>
  <c r="V93" i="35"/>
  <c r="T93" i="35"/>
  <c r="W93" i="35" s="1"/>
  <c r="R93" i="35"/>
  <c r="C94" i="35" s="1"/>
  <c r="X94" i="35" s="1"/>
  <c r="Y94" i="35" s="1"/>
  <c r="M93" i="35"/>
  <c r="K93" i="35"/>
  <c r="V92" i="35"/>
  <c r="T92" i="35"/>
  <c r="W92" i="35" s="1"/>
  <c r="R92" i="35"/>
  <c r="M92" i="35"/>
  <c r="K92" i="35"/>
  <c r="W91" i="35"/>
  <c r="V91" i="35"/>
  <c r="T91" i="35"/>
  <c r="R91" i="35"/>
  <c r="C92" i="35" s="1"/>
  <c r="X92" i="35" s="1"/>
  <c r="Y92" i="35" s="1"/>
  <c r="M91" i="35"/>
  <c r="K91" i="35"/>
  <c r="V90" i="35"/>
  <c r="T90" i="35"/>
  <c r="W90" i="35" s="1"/>
  <c r="R90" i="35"/>
  <c r="C91" i="35" s="1"/>
  <c r="X91" i="35" s="1"/>
  <c r="Y91" i="35" s="1"/>
  <c r="M90" i="35"/>
  <c r="K90" i="35"/>
  <c r="V89" i="35"/>
  <c r="T89" i="35"/>
  <c r="W89" i="35" s="1"/>
  <c r="R89" i="35"/>
  <c r="C90" i="35" s="1"/>
  <c r="X90" i="35" s="1"/>
  <c r="Y90" i="35" s="1"/>
  <c r="M89" i="35"/>
  <c r="K89" i="35"/>
  <c r="W88" i="35"/>
  <c r="V88" i="35"/>
  <c r="T88" i="35"/>
  <c r="R88" i="35"/>
  <c r="C89" i="35" s="1"/>
  <c r="X89" i="35" s="1"/>
  <c r="Y89" i="35" s="1"/>
  <c r="M88" i="35"/>
  <c r="K88" i="35"/>
  <c r="V87" i="35"/>
  <c r="T87" i="35"/>
  <c r="W87" i="35" s="1"/>
  <c r="R87" i="35"/>
  <c r="C88" i="35" s="1"/>
  <c r="X88" i="35" s="1"/>
  <c r="Y88" i="35" s="1"/>
  <c r="M87" i="35"/>
  <c r="K87" i="35"/>
  <c r="V86" i="35"/>
  <c r="T86" i="35"/>
  <c r="W86" i="35" s="1"/>
  <c r="R86" i="35"/>
  <c r="C87" i="35" s="1"/>
  <c r="X87" i="35" s="1"/>
  <c r="Y87" i="35" s="1"/>
  <c r="M86" i="35"/>
  <c r="K86" i="35"/>
  <c r="V85" i="35"/>
  <c r="T85" i="35"/>
  <c r="W85" i="35" s="1"/>
  <c r="R85" i="35"/>
  <c r="C86" i="35" s="1"/>
  <c r="X86" i="35" s="1"/>
  <c r="Y86" i="35" s="1"/>
  <c r="M85" i="35"/>
  <c r="K85" i="35"/>
  <c r="V84" i="35"/>
  <c r="T84" i="35"/>
  <c r="W84" i="35" s="1"/>
  <c r="R84" i="35"/>
  <c r="C85" i="35" s="1"/>
  <c r="X85" i="35" s="1"/>
  <c r="Y85" i="35" s="1"/>
  <c r="M84" i="35"/>
  <c r="K84" i="35"/>
  <c r="W83" i="35"/>
  <c r="V83" i="35"/>
  <c r="T83" i="35"/>
  <c r="R83" i="35"/>
  <c r="C84" i="35" s="1"/>
  <c r="X84" i="35" s="1"/>
  <c r="Y84" i="35" s="1"/>
  <c r="M83" i="35"/>
  <c r="K83" i="35"/>
  <c r="V82" i="35"/>
  <c r="T82" i="35"/>
  <c r="W82" i="35" s="1"/>
  <c r="R82" i="35"/>
  <c r="C83" i="35" s="1"/>
  <c r="X83" i="35" s="1"/>
  <c r="Y83" i="35" s="1"/>
  <c r="M82" i="35"/>
  <c r="K82" i="35"/>
  <c r="V81" i="35"/>
  <c r="T81" i="35"/>
  <c r="W81" i="35" s="1"/>
  <c r="V80" i="35"/>
  <c r="T80" i="35"/>
  <c r="W80" i="35" s="1"/>
  <c r="V79" i="35"/>
  <c r="T79" i="35"/>
  <c r="V78" i="35"/>
  <c r="T78" i="35"/>
  <c r="V77" i="35"/>
  <c r="T77" i="35"/>
  <c r="V76" i="35"/>
  <c r="T76" i="35"/>
  <c r="V75" i="35"/>
  <c r="T75" i="35"/>
  <c r="V74" i="35"/>
  <c r="T74" i="35"/>
  <c r="V73" i="35"/>
  <c r="T73" i="35"/>
  <c r="V72" i="35"/>
  <c r="T72" i="35"/>
  <c r="V71" i="35"/>
  <c r="T71" i="35"/>
  <c r="V70" i="35"/>
  <c r="T70" i="35"/>
  <c r="V69" i="35"/>
  <c r="T69" i="35"/>
  <c r="V68" i="35"/>
  <c r="T68" i="35"/>
  <c r="V67" i="35"/>
  <c r="T67" i="35"/>
  <c r="V66" i="35"/>
  <c r="T66" i="35"/>
  <c r="W66" i="35" s="1"/>
  <c r="V65" i="35"/>
  <c r="T65" i="35"/>
  <c r="V64" i="35"/>
  <c r="T64" i="35"/>
  <c r="V63" i="35"/>
  <c r="T63" i="35"/>
  <c r="W63" i="35" s="1"/>
  <c r="V62" i="35"/>
  <c r="T62" i="35"/>
  <c r="V61" i="35"/>
  <c r="T61" i="35"/>
  <c r="V60" i="35"/>
  <c r="T60" i="35"/>
  <c r="V59" i="35"/>
  <c r="T59" i="35"/>
  <c r="W59" i="35" s="1"/>
  <c r="V58" i="35"/>
  <c r="T58" i="35"/>
  <c r="V57" i="35"/>
  <c r="T57" i="35"/>
  <c r="V56" i="35"/>
  <c r="T56" i="35"/>
  <c r="V55" i="35"/>
  <c r="T55" i="35"/>
  <c r="V54" i="35"/>
  <c r="T54" i="35"/>
  <c r="W54" i="35" s="1"/>
  <c r="V53" i="35"/>
  <c r="T53" i="35"/>
  <c r="V52" i="35"/>
  <c r="T52" i="35"/>
  <c r="V51" i="35"/>
  <c r="T51" i="35"/>
  <c r="V50" i="35"/>
  <c r="T50" i="35"/>
  <c r="V49" i="35"/>
  <c r="T49" i="35"/>
  <c r="V48" i="35"/>
  <c r="T48" i="35"/>
  <c r="V47" i="35"/>
  <c r="T47" i="35"/>
  <c r="V46" i="35"/>
  <c r="T46" i="35"/>
  <c r="V45" i="35"/>
  <c r="T45" i="35"/>
  <c r="V44" i="35"/>
  <c r="T44" i="35"/>
  <c r="V43" i="35"/>
  <c r="T43" i="35"/>
  <c r="V42" i="35"/>
  <c r="T42" i="35"/>
  <c r="V41" i="35"/>
  <c r="T41" i="35"/>
  <c r="V40" i="35"/>
  <c r="T40" i="35"/>
  <c r="V39" i="35"/>
  <c r="T39" i="35"/>
  <c r="V38" i="35"/>
  <c r="T38" i="35"/>
  <c r="V37" i="35"/>
  <c r="T37" i="35"/>
  <c r="V36" i="35"/>
  <c r="T36" i="35"/>
  <c r="V35" i="35"/>
  <c r="T35" i="35"/>
  <c r="V34" i="35"/>
  <c r="T34" i="35"/>
  <c r="V33" i="35"/>
  <c r="T33" i="35"/>
  <c r="V32" i="35"/>
  <c r="T32" i="35"/>
  <c r="V31" i="35"/>
  <c r="T31" i="35"/>
  <c r="V30" i="35"/>
  <c r="T30" i="35"/>
  <c r="V29" i="35"/>
  <c r="T29" i="35"/>
  <c r="V28" i="35"/>
  <c r="T28" i="35"/>
  <c r="V27" i="35"/>
  <c r="T27" i="35"/>
  <c r="V26" i="35"/>
  <c r="T26" i="35"/>
  <c r="V25" i="35"/>
  <c r="T25" i="35"/>
  <c r="V24" i="35"/>
  <c r="T24" i="35"/>
  <c r="V23" i="35"/>
  <c r="T23" i="35"/>
  <c r="T22" i="35"/>
  <c r="T21" i="35"/>
  <c r="T20" i="35"/>
  <c r="T19" i="35"/>
  <c r="T18" i="35"/>
  <c r="T17" i="35"/>
  <c r="T16" i="35"/>
  <c r="T15" i="35"/>
  <c r="T14" i="35"/>
  <c r="T13" i="35"/>
  <c r="V13" i="35" s="1"/>
  <c r="T12" i="35"/>
  <c r="T11" i="35"/>
  <c r="T10" i="35"/>
  <c r="T9" i="35"/>
  <c r="W9" i="35" s="1"/>
  <c r="K9" i="35"/>
  <c r="M9" i="35" s="1"/>
  <c r="C9" i="35"/>
  <c r="I5" i="38" l="1"/>
  <c r="L4" i="38"/>
  <c r="V9" i="35"/>
  <c r="W67" i="36"/>
  <c r="W68" i="36" s="1"/>
  <c r="W69" i="36" s="1"/>
  <c r="W70" i="36" s="1"/>
  <c r="W71" i="36" s="1"/>
  <c r="W72" i="36" s="1"/>
  <c r="W55" i="36"/>
  <c r="W56" i="36" s="1"/>
  <c r="W57" i="36" s="1"/>
  <c r="W58" i="36" s="1"/>
  <c r="W59" i="36" s="1"/>
  <c r="W64" i="36"/>
  <c r="W43" i="36"/>
  <c r="W44" i="36" s="1"/>
  <c r="W45" i="36" s="1"/>
  <c r="W46" i="36" s="1"/>
  <c r="W47" i="36" s="1"/>
  <c r="W48" i="36" s="1"/>
  <c r="W49" i="36" s="1"/>
  <c r="W50" i="36" s="1"/>
  <c r="W51" i="36" s="1"/>
  <c r="W52" i="36" s="1"/>
  <c r="W53" i="36" s="1"/>
  <c r="W73" i="36"/>
  <c r="W74" i="36" s="1"/>
  <c r="W75" i="36" s="1"/>
  <c r="W76" i="36" s="1"/>
  <c r="W77" i="36" s="1"/>
  <c r="W78" i="36" s="1"/>
  <c r="W79" i="36" s="1"/>
  <c r="W19" i="36"/>
  <c r="W60" i="36"/>
  <c r="W61" i="36" s="1"/>
  <c r="W62" i="36" s="1"/>
  <c r="V9" i="36"/>
  <c r="V10" i="36" s="1"/>
  <c r="V11" i="36" s="1"/>
  <c r="V12" i="36" s="1"/>
  <c r="W80" i="36"/>
  <c r="W81" i="36" s="1"/>
  <c r="W64" i="35"/>
  <c r="W43" i="35"/>
  <c r="W44" i="35" s="1"/>
  <c r="W45" i="35" s="1"/>
  <c r="W46" i="35" s="1"/>
  <c r="W47" i="35" s="1"/>
  <c r="W48" i="35" s="1"/>
  <c r="W49" i="35" s="1"/>
  <c r="W50" i="35" s="1"/>
  <c r="W51" i="35" s="1"/>
  <c r="W52" i="35" s="1"/>
  <c r="W53" i="35" s="1"/>
  <c r="W42" i="35"/>
  <c r="W65" i="35"/>
  <c r="W33" i="35"/>
  <c r="W34" i="35" s="1"/>
  <c r="W35" i="35" s="1"/>
  <c r="W36" i="35" s="1"/>
  <c r="W37" i="35" s="1"/>
  <c r="W38" i="35" s="1"/>
  <c r="W39" i="35" s="1"/>
  <c r="W40" i="35" s="1"/>
  <c r="W41" i="35" s="1"/>
  <c r="R9" i="35"/>
  <c r="AA9" i="35" s="1"/>
  <c r="W61" i="35"/>
  <c r="W62" i="35" s="1"/>
  <c r="W55" i="35"/>
  <c r="W56" i="35" s="1"/>
  <c r="W57" i="35" s="1"/>
  <c r="W58" i="35" s="1"/>
  <c r="W73" i="35"/>
  <c r="W74" i="35" s="1"/>
  <c r="W75" i="35" s="1"/>
  <c r="W76" i="35" s="1"/>
  <c r="W77" i="35" s="1"/>
  <c r="W78" i="35" s="1"/>
  <c r="W79" i="35" s="1"/>
  <c r="I5" i="37"/>
  <c r="Z8" i="37"/>
  <c r="AA8" i="37"/>
  <c r="P5" i="37"/>
  <c r="W72" i="35"/>
  <c r="W67" i="35"/>
  <c r="W68" i="35" s="1"/>
  <c r="W69" i="35" s="1"/>
  <c r="W70" i="35" s="1"/>
  <c r="W71" i="35" s="1"/>
  <c r="W60" i="35"/>
  <c r="W28" i="35"/>
  <c r="W29" i="35" s="1"/>
  <c r="W30" i="35" s="1"/>
  <c r="W31" i="35" s="1"/>
  <c r="W32" i="35" s="1"/>
  <c r="Z90" i="35"/>
  <c r="Z86" i="35"/>
  <c r="H4" i="35"/>
  <c r="AA83" i="36"/>
  <c r="AA87" i="36"/>
  <c r="AA91" i="36"/>
  <c r="Z82" i="36"/>
  <c r="Z86" i="36"/>
  <c r="Z90" i="36"/>
  <c r="AA95" i="35"/>
  <c r="Z102" i="35"/>
  <c r="Z82" i="35"/>
  <c r="Z98" i="35"/>
  <c r="AA107" i="35"/>
  <c r="Z87" i="36"/>
  <c r="AA93" i="36"/>
  <c r="AA97" i="36"/>
  <c r="AA101" i="36"/>
  <c r="AA105" i="36"/>
  <c r="AA95" i="36"/>
  <c r="AA99" i="36"/>
  <c r="AA103" i="36"/>
  <c r="AA107" i="36"/>
  <c r="Z83" i="36"/>
  <c r="Z91" i="36"/>
  <c r="Z94" i="36"/>
  <c r="Z98" i="36"/>
  <c r="Z102" i="36"/>
  <c r="Z106" i="36"/>
  <c r="AA106" i="35"/>
  <c r="Z83" i="35"/>
  <c r="Z87" i="35"/>
  <c r="AA90" i="35"/>
  <c r="AA91" i="35"/>
  <c r="AA98" i="35"/>
  <c r="AA99" i="35"/>
  <c r="AA102" i="35"/>
  <c r="AA103" i="35"/>
  <c r="Z91" i="35"/>
  <c r="Z99" i="35"/>
  <c r="Z103" i="35"/>
  <c r="AA82" i="35"/>
  <c r="AA83" i="35"/>
  <c r="AA86" i="35"/>
  <c r="AA87" i="35"/>
  <c r="Z94" i="35"/>
  <c r="Z95" i="35"/>
  <c r="AA94" i="35"/>
  <c r="Z106" i="35"/>
  <c r="Z107" i="35"/>
  <c r="H4" i="36"/>
  <c r="R9" i="36"/>
  <c r="V13" i="36"/>
  <c r="V14" i="36" s="1"/>
  <c r="V15" i="36" s="1"/>
  <c r="V16" i="36" s="1"/>
  <c r="V17" i="36" s="1"/>
  <c r="V18" i="36" s="1"/>
  <c r="V19" i="36" s="1"/>
  <c r="V20" i="36" s="1"/>
  <c r="V21" i="36" s="1"/>
  <c r="V22" i="36" s="1"/>
  <c r="W10" i="36"/>
  <c r="W11" i="36" s="1"/>
  <c r="W12" i="36" s="1"/>
  <c r="W13" i="36" s="1"/>
  <c r="W14" i="36" s="1"/>
  <c r="W15" i="36" s="1"/>
  <c r="W16" i="36" s="1"/>
  <c r="W17" i="36" s="1"/>
  <c r="W20" i="36"/>
  <c r="W21" i="36" s="1"/>
  <c r="W22" i="36" s="1"/>
  <c r="W23" i="36" s="1"/>
  <c r="W24" i="36" s="1"/>
  <c r="W25" i="36" s="1"/>
  <c r="W26" i="36" s="1"/>
  <c r="W27" i="36" s="1"/>
  <c r="W28" i="36" s="1"/>
  <c r="W29" i="36" s="1"/>
  <c r="W30" i="36" s="1"/>
  <c r="W31" i="36" s="1"/>
  <c r="W32" i="36" s="1"/>
  <c r="W33" i="36" s="1"/>
  <c r="W34" i="36" s="1"/>
  <c r="W35" i="36" s="1"/>
  <c r="W36" i="36" s="1"/>
  <c r="W37" i="36" s="1"/>
  <c r="W38" i="36" s="1"/>
  <c r="W39" i="36" s="1"/>
  <c r="W40" i="36" s="1"/>
  <c r="W41" i="36" s="1"/>
  <c r="AA108" i="36"/>
  <c r="Z108" i="36"/>
  <c r="AA104" i="36"/>
  <c r="Z104" i="36"/>
  <c r="C105" i="36"/>
  <c r="X105" i="36" s="1"/>
  <c r="Y105" i="36" s="1"/>
  <c r="AA100" i="36"/>
  <c r="Z100" i="36"/>
  <c r="C101" i="36"/>
  <c r="X101" i="36" s="1"/>
  <c r="Y101" i="36" s="1"/>
  <c r="AA84" i="36"/>
  <c r="Z84" i="36"/>
  <c r="AA88" i="36"/>
  <c r="Z88" i="36"/>
  <c r="AA92" i="36"/>
  <c r="Z92" i="36"/>
  <c r="AA96" i="36"/>
  <c r="Z96" i="36"/>
  <c r="C97" i="36"/>
  <c r="X97" i="36" s="1"/>
  <c r="Y97" i="36" s="1"/>
  <c r="AA82" i="36"/>
  <c r="Z85" i="36"/>
  <c r="AA86" i="36"/>
  <c r="Z89" i="36"/>
  <c r="AA90" i="36"/>
  <c r="Z93" i="36"/>
  <c r="AA94" i="36"/>
  <c r="C96" i="36"/>
  <c r="X96" i="36" s="1"/>
  <c r="Y96" i="36" s="1"/>
  <c r="Z97" i="36"/>
  <c r="AA98" i="36"/>
  <c r="C100" i="36"/>
  <c r="X100" i="36" s="1"/>
  <c r="Y100" i="36" s="1"/>
  <c r="Z101" i="36"/>
  <c r="AA102" i="36"/>
  <c r="C104" i="36"/>
  <c r="X104" i="36" s="1"/>
  <c r="Y104" i="36" s="1"/>
  <c r="Z105" i="36"/>
  <c r="AA106" i="36"/>
  <c r="C108" i="36"/>
  <c r="X108" i="36" s="1"/>
  <c r="Y108" i="36" s="1"/>
  <c r="AA85" i="36"/>
  <c r="AA89" i="36"/>
  <c r="V10" i="35"/>
  <c r="V11" i="35" s="1"/>
  <c r="V12" i="35" s="1"/>
  <c r="AA108" i="35"/>
  <c r="Z108" i="35"/>
  <c r="W10" i="35"/>
  <c r="W11" i="35" s="1"/>
  <c r="W12" i="35" s="1"/>
  <c r="W13" i="35" s="1"/>
  <c r="W14" i="35" s="1"/>
  <c r="W15" i="35" s="1"/>
  <c r="W16" i="35" s="1"/>
  <c r="W17" i="35" s="1"/>
  <c r="V14" i="35"/>
  <c r="V15" i="35" s="1"/>
  <c r="V16" i="35" s="1"/>
  <c r="V17" i="35" s="1"/>
  <c r="V18" i="35" s="1"/>
  <c r="V19" i="35" s="1"/>
  <c r="V20" i="35" s="1"/>
  <c r="V21" i="35" s="1"/>
  <c r="V22" i="35" s="1"/>
  <c r="AA92" i="35"/>
  <c r="Z92" i="35"/>
  <c r="AA96" i="35"/>
  <c r="Z96" i="35"/>
  <c r="C97" i="35"/>
  <c r="X97" i="35" s="1"/>
  <c r="Y97" i="35" s="1"/>
  <c r="C93" i="35"/>
  <c r="X93" i="35" s="1"/>
  <c r="Y93" i="35" s="1"/>
  <c r="W18" i="35"/>
  <c r="W19" i="35" s="1"/>
  <c r="W20" i="35" s="1"/>
  <c r="W21" i="35" s="1"/>
  <c r="W22" i="35" s="1"/>
  <c r="W23" i="35" s="1"/>
  <c r="W24" i="35" s="1"/>
  <c r="W25" i="35" s="1"/>
  <c r="W26" i="35" s="1"/>
  <c r="W27" i="35" s="1"/>
  <c r="AA84" i="35"/>
  <c r="Z84" i="35"/>
  <c r="AA100" i="35"/>
  <c r="Z100" i="35"/>
  <c r="AA88" i="35"/>
  <c r="Z88" i="35"/>
  <c r="AA104" i="35"/>
  <c r="Z104" i="35"/>
  <c r="Z85" i="35"/>
  <c r="Z89" i="35"/>
  <c r="Z93" i="35"/>
  <c r="Z97" i="35"/>
  <c r="Z101" i="35"/>
  <c r="Z105" i="35"/>
  <c r="AA85" i="35"/>
  <c r="AA89" i="35"/>
  <c r="AA93" i="35"/>
  <c r="AA97" i="35"/>
  <c r="AA101" i="35"/>
  <c r="AA105" i="35"/>
  <c r="C10" i="35" l="1"/>
  <c r="X10" i="35" s="1"/>
  <c r="Z9" i="35"/>
  <c r="L4" i="37"/>
  <c r="L5" i="36"/>
  <c r="L5" i="35"/>
  <c r="AA9" i="36"/>
  <c r="Z9" i="36"/>
  <c r="C10" i="36"/>
  <c r="P5" i="36"/>
  <c r="P5" i="35"/>
  <c r="R10" i="17"/>
  <c r="T10" i="17"/>
  <c r="R11" i="17"/>
  <c r="C12" i="17"/>
  <c r="T11" i="17"/>
  <c r="R12" i="17"/>
  <c r="C13" i="17" s="1"/>
  <c r="T12" i="17"/>
  <c r="R13" i="17"/>
  <c r="T13" i="17"/>
  <c r="R14" i="17"/>
  <c r="T14" i="17"/>
  <c r="R15" i="17"/>
  <c r="C16" i="17"/>
  <c r="T15" i="17"/>
  <c r="R16" i="17"/>
  <c r="C17" i="17" s="1"/>
  <c r="T16" i="17"/>
  <c r="R17" i="17"/>
  <c r="C18" i="17"/>
  <c r="T17" i="17"/>
  <c r="R18" i="17"/>
  <c r="C19" i="17" s="1"/>
  <c r="T18" i="17"/>
  <c r="R19" i="17"/>
  <c r="C20" i="17" s="1"/>
  <c r="T19" i="17"/>
  <c r="R20" i="17"/>
  <c r="C21" i="17"/>
  <c r="T20" i="17"/>
  <c r="R21" i="17"/>
  <c r="C22" i="17" s="1"/>
  <c r="T21" i="17"/>
  <c r="R22" i="17"/>
  <c r="C23" i="17" s="1"/>
  <c r="T22" i="17"/>
  <c r="R23" i="17"/>
  <c r="C24" i="17" s="1"/>
  <c r="T23" i="17"/>
  <c r="R24" i="17"/>
  <c r="C25" i="17" s="1"/>
  <c r="T24" i="17"/>
  <c r="R25" i="17"/>
  <c r="T25" i="17"/>
  <c r="R26" i="17"/>
  <c r="C27" i="17"/>
  <c r="T26" i="17"/>
  <c r="R27" i="17"/>
  <c r="C28" i="17" s="1"/>
  <c r="T27" i="17"/>
  <c r="R28" i="17"/>
  <c r="C29" i="17"/>
  <c r="T28" i="17"/>
  <c r="R29" i="17"/>
  <c r="C30" i="17" s="1"/>
  <c r="T29" i="17"/>
  <c r="R30" i="17"/>
  <c r="T30" i="17"/>
  <c r="R31" i="17"/>
  <c r="T31" i="17"/>
  <c r="R32" i="17"/>
  <c r="C33" i="17"/>
  <c r="T32" i="17"/>
  <c r="R33" i="17"/>
  <c r="C34" i="17" s="1"/>
  <c r="T33" i="17"/>
  <c r="R34" i="17"/>
  <c r="T34" i="17"/>
  <c r="R35" i="17"/>
  <c r="C36" i="17"/>
  <c r="T35" i="17"/>
  <c r="R36" i="17"/>
  <c r="C37" i="17" s="1"/>
  <c r="T36" i="17"/>
  <c r="R37" i="17"/>
  <c r="T37" i="17"/>
  <c r="R38" i="17"/>
  <c r="T38" i="17"/>
  <c r="R39" i="17"/>
  <c r="T39" i="17"/>
  <c r="R40" i="17"/>
  <c r="C41" i="17"/>
  <c r="T40" i="17"/>
  <c r="R41" i="17"/>
  <c r="C42" i="17" s="1"/>
  <c r="T41" i="17"/>
  <c r="R42" i="17"/>
  <c r="C43" i="17"/>
  <c r="T42" i="17"/>
  <c r="R43" i="17"/>
  <c r="C44" i="17" s="1"/>
  <c r="T43" i="17"/>
  <c r="R44" i="17"/>
  <c r="C45" i="17" s="1"/>
  <c r="T44" i="17"/>
  <c r="R45" i="17"/>
  <c r="T45" i="17"/>
  <c r="R46" i="17"/>
  <c r="T46" i="17"/>
  <c r="R47" i="17"/>
  <c r="C48" i="17"/>
  <c r="T47" i="17"/>
  <c r="R48" i="17"/>
  <c r="C49" i="17" s="1"/>
  <c r="T48" i="17"/>
  <c r="R49" i="17"/>
  <c r="C50" i="17"/>
  <c r="T49" i="17"/>
  <c r="R50" i="17"/>
  <c r="C51" i="17" s="1"/>
  <c r="T50" i="17"/>
  <c r="R51" i="17"/>
  <c r="C52" i="17" s="1"/>
  <c r="T51" i="17"/>
  <c r="R52" i="17"/>
  <c r="C53" i="17"/>
  <c r="T52" i="17"/>
  <c r="R53" i="17"/>
  <c r="C54" i="17" s="1"/>
  <c r="T53" i="17"/>
  <c r="R54" i="17"/>
  <c r="C55" i="17" s="1"/>
  <c r="T54" i="17"/>
  <c r="R55" i="17"/>
  <c r="C56" i="17" s="1"/>
  <c r="T55" i="17"/>
  <c r="R56" i="17"/>
  <c r="C57" i="17" s="1"/>
  <c r="T56" i="17"/>
  <c r="R57" i="17"/>
  <c r="T57" i="17"/>
  <c r="R58" i="17"/>
  <c r="C59" i="17"/>
  <c r="T58" i="17"/>
  <c r="R59" i="17"/>
  <c r="C60" i="17" s="1"/>
  <c r="T59" i="17"/>
  <c r="R60" i="17"/>
  <c r="C61" i="17"/>
  <c r="T60" i="17"/>
  <c r="R61" i="17"/>
  <c r="C62" i="17" s="1"/>
  <c r="T61" i="17"/>
  <c r="R62" i="17"/>
  <c r="T62" i="17"/>
  <c r="R63" i="17"/>
  <c r="T63" i="17"/>
  <c r="R64" i="17"/>
  <c r="C65" i="17"/>
  <c r="T64" i="17"/>
  <c r="R65" i="17"/>
  <c r="C66" i="17" s="1"/>
  <c r="T65" i="17"/>
  <c r="R66" i="17"/>
  <c r="T66" i="17"/>
  <c r="R67" i="17"/>
  <c r="C68" i="17"/>
  <c r="T67" i="17"/>
  <c r="R68" i="17"/>
  <c r="C69" i="17" s="1"/>
  <c r="T68" i="17"/>
  <c r="R69" i="17"/>
  <c r="T69" i="17"/>
  <c r="R70" i="17"/>
  <c r="T70" i="17"/>
  <c r="R71" i="17"/>
  <c r="T71" i="17"/>
  <c r="R72" i="17"/>
  <c r="C73" i="17"/>
  <c r="T72" i="17"/>
  <c r="R73" i="17"/>
  <c r="C74" i="17" s="1"/>
  <c r="T73" i="17"/>
  <c r="R74" i="17"/>
  <c r="C75" i="17"/>
  <c r="T74" i="17"/>
  <c r="R75" i="17"/>
  <c r="C76" i="17" s="1"/>
  <c r="T75" i="17"/>
  <c r="R76" i="17"/>
  <c r="C77" i="17"/>
  <c r="T76" i="17"/>
  <c r="R77" i="17"/>
  <c r="C78" i="17" s="1"/>
  <c r="T77" i="17"/>
  <c r="R78" i="17"/>
  <c r="T78" i="17"/>
  <c r="R79" i="17"/>
  <c r="C80" i="17"/>
  <c r="T79" i="17"/>
  <c r="R80" i="17"/>
  <c r="C81" i="17" s="1"/>
  <c r="T80" i="17"/>
  <c r="R81" i="17"/>
  <c r="T81" i="17"/>
  <c r="R82" i="17"/>
  <c r="C83" i="17"/>
  <c r="T82" i="17"/>
  <c r="R83" i="17"/>
  <c r="C84" i="17" s="1"/>
  <c r="T83" i="17"/>
  <c r="R84" i="17"/>
  <c r="C85" i="17"/>
  <c r="T84" i="17"/>
  <c r="R85" i="17"/>
  <c r="C86" i="17" s="1"/>
  <c r="T85" i="17"/>
  <c r="R86" i="17"/>
  <c r="T86" i="17"/>
  <c r="R87" i="17"/>
  <c r="C88" i="17"/>
  <c r="T87" i="17"/>
  <c r="R88" i="17"/>
  <c r="C89" i="17" s="1"/>
  <c r="T88" i="17"/>
  <c r="R89" i="17"/>
  <c r="C90" i="17"/>
  <c r="T89" i="17"/>
  <c r="R90" i="17"/>
  <c r="C91" i="17" s="1"/>
  <c r="T90" i="17"/>
  <c r="R91" i="17"/>
  <c r="C92" i="17"/>
  <c r="T91" i="17"/>
  <c r="R92" i="17"/>
  <c r="C93" i="17" s="1"/>
  <c r="T92" i="17"/>
  <c r="R93" i="17"/>
  <c r="C94" i="17"/>
  <c r="T93" i="17"/>
  <c r="R94" i="17"/>
  <c r="C95" i="17" s="1"/>
  <c r="T94" i="17"/>
  <c r="R95" i="17"/>
  <c r="C96" i="17" s="1"/>
  <c r="T95" i="17"/>
  <c r="R96" i="17"/>
  <c r="C97" i="17"/>
  <c r="T96" i="17"/>
  <c r="R97" i="17"/>
  <c r="C98" i="17" s="1"/>
  <c r="T97" i="17"/>
  <c r="R98" i="17"/>
  <c r="C99" i="17" s="1"/>
  <c r="T98" i="17"/>
  <c r="R99" i="17"/>
  <c r="C100" i="17"/>
  <c r="T99" i="17"/>
  <c r="R100" i="17"/>
  <c r="C101" i="17" s="1"/>
  <c r="T100" i="17"/>
  <c r="R101" i="17"/>
  <c r="C102" i="17"/>
  <c r="T101" i="17"/>
  <c r="R102" i="17"/>
  <c r="C103" i="17" s="1"/>
  <c r="T102" i="17"/>
  <c r="R103" i="17"/>
  <c r="C104" i="17" s="1"/>
  <c r="T103" i="17"/>
  <c r="R104" i="17"/>
  <c r="C105" i="17"/>
  <c r="T104" i="17"/>
  <c r="R105" i="17"/>
  <c r="C106" i="17" s="1"/>
  <c r="T105" i="17"/>
  <c r="R106" i="17"/>
  <c r="C107" i="17"/>
  <c r="T106" i="17"/>
  <c r="R107" i="17"/>
  <c r="C108" i="17" s="1"/>
  <c r="P2" i="17" s="1"/>
  <c r="T107" i="17"/>
  <c r="R108" i="17"/>
  <c r="T108" i="17"/>
  <c r="M10" i="17"/>
  <c r="M11" i="17"/>
  <c r="M12" i="17"/>
  <c r="M13" i="17"/>
  <c r="M14" i="17"/>
  <c r="M15" i="17"/>
  <c r="M16" i="17"/>
  <c r="M17" i="17"/>
  <c r="M18" i="17"/>
  <c r="M19" i="17"/>
  <c r="M20" i="17"/>
  <c r="M21" i="17"/>
  <c r="M22" i="17"/>
  <c r="M23" i="17"/>
  <c r="M24" i="17"/>
  <c r="M25" i="17"/>
  <c r="M26" i="17"/>
  <c r="M27" i="17"/>
  <c r="M28" i="17"/>
  <c r="M29" i="17"/>
  <c r="M30" i="17"/>
  <c r="M31" i="17"/>
  <c r="M32" i="17"/>
  <c r="M33" i="17"/>
  <c r="M34" i="17"/>
  <c r="M35" i="17"/>
  <c r="M36" i="17"/>
  <c r="M37" i="17"/>
  <c r="M38" i="17"/>
  <c r="M39" i="17"/>
  <c r="M40" i="17"/>
  <c r="M41" i="17"/>
  <c r="M42" i="17"/>
  <c r="M43" i="17"/>
  <c r="M44" i="17"/>
  <c r="M45" i="17"/>
  <c r="M46" i="17"/>
  <c r="M47" i="17"/>
  <c r="M48" i="17"/>
  <c r="M49" i="17"/>
  <c r="M50" i="17"/>
  <c r="M51" i="17"/>
  <c r="M52" i="17"/>
  <c r="M53" i="17"/>
  <c r="M54" i="17"/>
  <c r="M55" i="17"/>
  <c r="M56" i="17"/>
  <c r="M57" i="17"/>
  <c r="M58" i="17"/>
  <c r="M59" i="17"/>
  <c r="M60" i="17"/>
  <c r="M61" i="17"/>
  <c r="M62" i="17"/>
  <c r="M63" i="17"/>
  <c r="M64" i="17"/>
  <c r="M65" i="17"/>
  <c r="M66" i="17"/>
  <c r="M67" i="17"/>
  <c r="M68" i="17"/>
  <c r="M69" i="17"/>
  <c r="M70" i="17"/>
  <c r="M71" i="17"/>
  <c r="M72" i="17"/>
  <c r="M73" i="17"/>
  <c r="M74" i="17"/>
  <c r="M75" i="17"/>
  <c r="M76" i="17"/>
  <c r="M77" i="17"/>
  <c r="M78" i="17"/>
  <c r="M79" i="17"/>
  <c r="M80" i="17"/>
  <c r="M81" i="17"/>
  <c r="M82" i="17"/>
  <c r="M83" i="17"/>
  <c r="M84" i="17"/>
  <c r="M85" i="17"/>
  <c r="M86" i="17"/>
  <c r="M87" i="17"/>
  <c r="M88" i="17"/>
  <c r="M89" i="17"/>
  <c r="M90" i="17"/>
  <c r="M91" i="17"/>
  <c r="M92" i="17"/>
  <c r="M93" i="17"/>
  <c r="M94" i="17"/>
  <c r="M95" i="17"/>
  <c r="M96" i="17"/>
  <c r="M97" i="17"/>
  <c r="M98" i="17"/>
  <c r="M99" i="17"/>
  <c r="M100" i="17"/>
  <c r="M101" i="17"/>
  <c r="M102" i="17"/>
  <c r="M103" i="17"/>
  <c r="M104" i="17"/>
  <c r="M105" i="17"/>
  <c r="M106" i="17"/>
  <c r="M107" i="17"/>
  <c r="M108" i="17"/>
  <c r="K108" i="17"/>
  <c r="K107" i="17"/>
  <c r="K106" i="17"/>
  <c r="K105" i="17"/>
  <c r="K104" i="17"/>
  <c r="K103" i="17"/>
  <c r="K102" i="17"/>
  <c r="K101" i="17"/>
  <c r="K100" i="17"/>
  <c r="K99" i="17"/>
  <c r="K98" i="17"/>
  <c r="K97" i="17"/>
  <c r="K96" i="17"/>
  <c r="K95" i="17"/>
  <c r="K94" i="17"/>
  <c r="K93" i="17"/>
  <c r="K92" i="17"/>
  <c r="K91" i="17"/>
  <c r="K90" i="17"/>
  <c r="K89" i="17"/>
  <c r="K88" i="17"/>
  <c r="K87" i="17"/>
  <c r="C87" i="17"/>
  <c r="K86" i="17"/>
  <c r="K85" i="17"/>
  <c r="K84" i="17"/>
  <c r="K83" i="17"/>
  <c r="K82" i="17"/>
  <c r="C82" i="17"/>
  <c r="K81" i="17"/>
  <c r="K80" i="17"/>
  <c r="K79" i="17"/>
  <c r="C79" i="17"/>
  <c r="K78" i="17"/>
  <c r="K77" i="17"/>
  <c r="K76" i="17"/>
  <c r="K75" i="17"/>
  <c r="K74" i="17"/>
  <c r="K73" i="17"/>
  <c r="K72" i="17"/>
  <c r="C72" i="17"/>
  <c r="K71" i="17"/>
  <c r="C71" i="17"/>
  <c r="K70" i="17"/>
  <c r="C70" i="17"/>
  <c r="K69" i="17"/>
  <c r="K68" i="17"/>
  <c r="K67" i="17"/>
  <c r="C67" i="17"/>
  <c r="K66" i="17"/>
  <c r="K65" i="17"/>
  <c r="K64" i="17"/>
  <c r="C64" i="17"/>
  <c r="K63" i="17"/>
  <c r="C63" i="17"/>
  <c r="K62" i="17"/>
  <c r="K61" i="17"/>
  <c r="K60" i="17"/>
  <c r="K59" i="17"/>
  <c r="K58" i="17"/>
  <c r="C58" i="17"/>
  <c r="K57" i="17"/>
  <c r="K56" i="17"/>
  <c r="K55" i="17"/>
  <c r="K54" i="17"/>
  <c r="K53" i="17"/>
  <c r="K52" i="17"/>
  <c r="K51" i="17"/>
  <c r="K50" i="17"/>
  <c r="K49" i="17"/>
  <c r="K48" i="17"/>
  <c r="K47" i="17"/>
  <c r="C47" i="17"/>
  <c r="K46" i="17"/>
  <c r="C46" i="17"/>
  <c r="K45" i="17"/>
  <c r="K44" i="17"/>
  <c r="K43" i="17"/>
  <c r="K42" i="17"/>
  <c r="K41" i="17"/>
  <c r="K40" i="17"/>
  <c r="C40" i="17"/>
  <c r="K39" i="17"/>
  <c r="C39" i="17"/>
  <c r="K38" i="17"/>
  <c r="C38" i="17"/>
  <c r="K37" i="17"/>
  <c r="K36" i="17"/>
  <c r="K35" i="17"/>
  <c r="C35" i="17"/>
  <c r="K34" i="17"/>
  <c r="K33" i="17"/>
  <c r="K32" i="17"/>
  <c r="C32" i="17"/>
  <c r="K31" i="17"/>
  <c r="C31" i="17"/>
  <c r="K30" i="17"/>
  <c r="K29" i="17"/>
  <c r="K28" i="17"/>
  <c r="K27" i="17"/>
  <c r="K26" i="17"/>
  <c r="C26" i="17"/>
  <c r="K25" i="17"/>
  <c r="K24" i="17"/>
  <c r="K23" i="17"/>
  <c r="K22" i="17"/>
  <c r="K21" i="17"/>
  <c r="K20" i="17"/>
  <c r="K19" i="17"/>
  <c r="K18" i="17"/>
  <c r="K17" i="17"/>
  <c r="K16" i="17"/>
  <c r="K15" i="17"/>
  <c r="C15" i="17"/>
  <c r="K14" i="17"/>
  <c r="C14" i="17"/>
  <c r="K13" i="17"/>
  <c r="K12" i="17"/>
  <c r="K11" i="17"/>
  <c r="C11" i="17"/>
  <c r="K10" i="17"/>
  <c r="K9" i="17"/>
  <c r="M9" i="17" s="1"/>
  <c r="R9" i="17" s="1"/>
  <c r="L2" i="17"/>
  <c r="K10" i="35" l="1"/>
  <c r="M10" i="35" s="1"/>
  <c r="R10" i="35" s="1"/>
  <c r="Z10" i="35" s="1"/>
  <c r="X10" i="36"/>
  <c r="K10" i="36"/>
  <c r="M10" i="36" s="1"/>
  <c r="R10" i="36" s="1"/>
  <c r="G5" i="17"/>
  <c r="E5" i="17"/>
  <c r="C5" i="17"/>
  <c r="I5" i="17" s="1"/>
  <c r="D4" i="17"/>
  <c r="T9" i="17"/>
  <c r="H4" i="17" s="1"/>
  <c r="C10" i="17"/>
  <c r="AA10" i="35" l="1"/>
  <c r="C11" i="35"/>
  <c r="K11" i="35" s="1"/>
  <c r="M11" i="35" s="1"/>
  <c r="R11" i="35" s="1"/>
  <c r="C11" i="36"/>
  <c r="AA10" i="36"/>
  <c r="Z10" i="36"/>
  <c r="L4" i="17"/>
  <c r="P4" i="17"/>
  <c r="X11" i="35" l="1"/>
  <c r="Y11" i="35" s="1"/>
  <c r="K11" i="36"/>
  <c r="M11" i="36" s="1"/>
  <c r="R11" i="36" s="1"/>
  <c r="X11" i="36"/>
  <c r="Y11" i="36" s="1"/>
  <c r="C12" i="35"/>
  <c r="AA11" i="35"/>
  <c r="Z11" i="35"/>
  <c r="X12" i="35" l="1"/>
  <c r="Y12" i="35" s="1"/>
  <c r="K12" i="35"/>
  <c r="M12" i="35" s="1"/>
  <c r="R12" i="35" s="1"/>
  <c r="Z11" i="36"/>
  <c r="C12" i="36"/>
  <c r="AA11" i="36"/>
  <c r="X12" i="36" l="1"/>
  <c r="Y12" i="36" s="1"/>
  <c r="K12" i="36"/>
  <c r="M12" i="36" s="1"/>
  <c r="R12" i="36" s="1"/>
  <c r="C13" i="35"/>
  <c r="AA12" i="35"/>
  <c r="Z12" i="35"/>
  <c r="C13" i="36" l="1"/>
  <c r="AA12" i="36"/>
  <c r="Z12" i="36"/>
  <c r="K13" i="35"/>
  <c r="M13" i="35" s="1"/>
  <c r="R13" i="35" s="1"/>
  <c r="X13" i="35"/>
  <c r="Y13" i="35" s="1"/>
  <c r="X13" i="36" l="1"/>
  <c r="Y13" i="36" s="1"/>
  <c r="K13" i="36"/>
  <c r="M13" i="36" s="1"/>
  <c r="R13" i="36" s="1"/>
  <c r="C14" i="35"/>
  <c r="AA13" i="35"/>
  <c r="Z13" i="35"/>
  <c r="C14" i="36" l="1"/>
  <c r="Z13" i="36"/>
  <c r="AA13" i="36"/>
  <c r="X14" i="35"/>
  <c r="Y14" i="35" s="1"/>
  <c r="K14" i="35"/>
  <c r="M14" i="35" s="1"/>
  <c r="R14" i="35" s="1"/>
  <c r="K14" i="36" l="1"/>
  <c r="M14" i="36" s="1"/>
  <c r="R14" i="36" s="1"/>
  <c r="X14" i="36"/>
  <c r="Y14" i="36" s="1"/>
  <c r="AA14" i="35"/>
  <c r="Z14" i="35"/>
  <c r="C15" i="35"/>
  <c r="C15" i="36" l="1"/>
  <c r="Z14" i="36"/>
  <c r="AA14" i="36"/>
  <c r="X15" i="35"/>
  <c r="Y15" i="35" s="1"/>
  <c r="K15" i="35"/>
  <c r="M15" i="35" s="1"/>
  <c r="R15" i="35" s="1"/>
  <c r="X15" i="36" l="1"/>
  <c r="Y15" i="36" s="1"/>
  <c r="K15" i="36"/>
  <c r="M15" i="36" s="1"/>
  <c r="R15" i="36" s="1"/>
  <c r="AA15" i="35"/>
  <c r="C16" i="35"/>
  <c r="Z15" i="35"/>
  <c r="AA15" i="36" l="1"/>
  <c r="C16" i="36"/>
  <c r="Z15" i="36"/>
  <c r="X16" i="35"/>
  <c r="Y16" i="35" s="1"/>
  <c r="K16" i="35"/>
  <c r="M16" i="35" s="1"/>
  <c r="R16" i="35" s="1"/>
  <c r="K16" i="36" l="1"/>
  <c r="M16" i="36" s="1"/>
  <c r="R16" i="36" s="1"/>
  <c r="X16" i="36"/>
  <c r="Y16" i="36" s="1"/>
  <c r="Z16" i="35"/>
  <c r="C17" i="35"/>
  <c r="AA16" i="35"/>
  <c r="X17" i="35" l="1"/>
  <c r="Y17" i="35" s="1"/>
  <c r="K17" i="35"/>
  <c r="M17" i="35" s="1"/>
  <c r="R17" i="35" s="1"/>
  <c r="Z16" i="36"/>
  <c r="C17" i="36"/>
  <c r="AA16" i="36"/>
  <c r="X17" i="36" l="1"/>
  <c r="Y17" i="36" s="1"/>
  <c r="K17" i="36"/>
  <c r="M17" i="36" s="1"/>
  <c r="R17" i="36" s="1"/>
  <c r="Z17" i="35"/>
  <c r="C18" i="35"/>
  <c r="AA17" i="35"/>
  <c r="C18" i="36" l="1"/>
  <c r="AA17" i="36"/>
  <c r="Z17" i="36"/>
  <c r="X18" i="35"/>
  <c r="Y18" i="35" s="1"/>
  <c r="K18" i="35"/>
  <c r="M18" i="35" s="1"/>
  <c r="R18" i="35" s="1"/>
  <c r="X18" i="36" l="1"/>
  <c r="Y18" i="36" s="1"/>
  <c r="K18" i="36"/>
  <c r="M18" i="36" s="1"/>
  <c r="R18" i="36" s="1"/>
  <c r="AA18" i="35"/>
  <c r="Z18" i="35"/>
  <c r="C19" i="35"/>
  <c r="C19" i="36" l="1"/>
  <c r="AA18" i="36"/>
  <c r="Z18" i="36"/>
  <c r="X19" i="35"/>
  <c r="Y19" i="35" s="1"/>
  <c r="K19" i="35"/>
  <c r="M19" i="35" s="1"/>
  <c r="R19" i="35" s="1"/>
  <c r="X19" i="36" l="1"/>
  <c r="Y19" i="36" s="1"/>
  <c r="K19" i="36"/>
  <c r="M19" i="36" s="1"/>
  <c r="R19" i="36" s="1"/>
  <c r="C20" i="35"/>
  <c r="AA19" i="35"/>
  <c r="Z19" i="35"/>
  <c r="Z19" i="36" l="1"/>
  <c r="C20" i="36"/>
  <c r="AA19" i="36"/>
  <c r="X20" i="35"/>
  <c r="Y20" i="35" s="1"/>
  <c r="K20" i="35"/>
  <c r="M20" i="35" s="1"/>
  <c r="R20" i="35" s="1"/>
  <c r="X20" i="36" l="1"/>
  <c r="Y20" i="36" s="1"/>
  <c r="K20" i="36"/>
  <c r="M20" i="36" s="1"/>
  <c r="R20" i="36" s="1"/>
  <c r="C21" i="35"/>
  <c r="AA20" i="35"/>
  <c r="Z20" i="35"/>
  <c r="C21" i="36" l="1"/>
  <c r="AA20" i="36"/>
  <c r="Z20" i="36"/>
  <c r="X21" i="35"/>
  <c r="Y21" i="35" s="1"/>
  <c r="K21" i="35"/>
  <c r="M21" i="35" s="1"/>
  <c r="R21" i="35" s="1"/>
  <c r="X21" i="36" l="1"/>
  <c r="Y21" i="36" s="1"/>
  <c r="K21" i="36"/>
  <c r="M21" i="36" s="1"/>
  <c r="R21" i="36" s="1"/>
  <c r="Z21" i="35"/>
  <c r="AA21" i="35"/>
  <c r="C22" i="35"/>
  <c r="C22" i="36" l="1"/>
  <c r="Z21" i="36"/>
  <c r="AA21" i="36"/>
  <c r="X22" i="35"/>
  <c r="Y22" i="35" s="1"/>
  <c r="K22" i="35"/>
  <c r="M22" i="35" s="1"/>
  <c r="R22" i="35" s="1"/>
  <c r="X22" i="36" l="1"/>
  <c r="Y22" i="36" s="1"/>
  <c r="K22" i="36"/>
  <c r="M22" i="36" s="1"/>
  <c r="R22" i="36" s="1"/>
  <c r="C23" i="35"/>
  <c r="Z22" i="35"/>
  <c r="AA22" i="35"/>
  <c r="C23" i="36" l="1"/>
  <c r="Z22" i="36"/>
  <c r="AA22" i="36"/>
  <c r="X23" i="35"/>
  <c r="Y23" i="35" s="1"/>
  <c r="K23" i="35"/>
  <c r="M23" i="35" s="1"/>
  <c r="R23" i="35" s="1"/>
  <c r="X23" i="36" l="1"/>
  <c r="Y23" i="36" s="1"/>
  <c r="K23" i="36"/>
  <c r="M23" i="36" s="1"/>
  <c r="R23" i="36" s="1"/>
  <c r="C24" i="35"/>
  <c r="Z23" i="35"/>
  <c r="AA23" i="35"/>
  <c r="C24" i="36" l="1"/>
  <c r="AA23" i="36"/>
  <c r="Z23" i="36"/>
  <c r="X24" i="35"/>
  <c r="Y24" i="35" s="1"/>
  <c r="K24" i="35"/>
  <c r="M24" i="35" s="1"/>
  <c r="R24" i="35" s="1"/>
  <c r="X24" i="36" l="1"/>
  <c r="Y24" i="36" s="1"/>
  <c r="K24" i="36"/>
  <c r="M24" i="36" s="1"/>
  <c r="R24" i="36" s="1"/>
  <c r="C25" i="35"/>
  <c r="AA24" i="35"/>
  <c r="Z24" i="35"/>
  <c r="C25" i="36" l="1"/>
  <c r="Z24" i="36"/>
  <c r="AA24" i="36"/>
  <c r="X25" i="35"/>
  <c r="Y25" i="35" s="1"/>
  <c r="K25" i="35"/>
  <c r="M25" i="35" s="1"/>
  <c r="R25" i="35" s="1"/>
  <c r="X25" i="36" l="1"/>
  <c r="Y25" i="36" s="1"/>
  <c r="K25" i="36"/>
  <c r="M25" i="36" s="1"/>
  <c r="R25" i="36" s="1"/>
  <c r="Z25" i="35"/>
  <c r="AA25" i="35"/>
  <c r="C26" i="35"/>
  <c r="C26" i="36" l="1"/>
  <c r="AA25" i="36"/>
  <c r="Z25" i="36"/>
  <c r="X26" i="35"/>
  <c r="Y26" i="35" s="1"/>
  <c r="K26" i="35"/>
  <c r="M26" i="35" s="1"/>
  <c r="R26" i="35" s="1"/>
  <c r="X26" i="36" l="1"/>
  <c r="Y26" i="36" s="1"/>
  <c r="K26" i="36"/>
  <c r="M26" i="36" s="1"/>
  <c r="R26" i="36" s="1"/>
  <c r="Z26" i="35"/>
  <c r="AA26" i="35"/>
  <c r="C27" i="35"/>
  <c r="C27" i="36" l="1"/>
  <c r="Z26" i="36"/>
  <c r="AA26" i="36"/>
  <c r="X27" i="35"/>
  <c r="Y27" i="35" s="1"/>
  <c r="K27" i="35"/>
  <c r="M27" i="35" s="1"/>
  <c r="R27" i="35" s="1"/>
  <c r="X27" i="36" l="1"/>
  <c r="Y27" i="36" s="1"/>
  <c r="K27" i="36"/>
  <c r="M27" i="36" s="1"/>
  <c r="R27" i="36" s="1"/>
  <c r="C28" i="35"/>
  <c r="AA27" i="35"/>
  <c r="Z27" i="35"/>
  <c r="Z27" i="36" l="1"/>
  <c r="AA27" i="36"/>
  <c r="C28" i="36"/>
  <c r="X28" i="35"/>
  <c r="Y28" i="35" s="1"/>
  <c r="K28" i="35"/>
  <c r="M28" i="35" s="1"/>
  <c r="R28" i="35" s="1"/>
  <c r="X28" i="36" l="1"/>
  <c r="Y28" i="36" s="1"/>
  <c r="K28" i="36"/>
  <c r="M28" i="36" s="1"/>
  <c r="R28" i="36" s="1"/>
  <c r="C29" i="35"/>
  <c r="AA28" i="35"/>
  <c r="Z28" i="35"/>
  <c r="C29" i="36" l="1"/>
  <c r="Z28" i="36"/>
  <c r="AA28" i="36"/>
  <c r="X29" i="35"/>
  <c r="Y29" i="35" s="1"/>
  <c r="K29" i="35"/>
  <c r="M29" i="35" s="1"/>
  <c r="R29" i="35" s="1"/>
  <c r="X29" i="36" l="1"/>
  <c r="Y29" i="36" s="1"/>
  <c r="K29" i="36"/>
  <c r="M29" i="36" s="1"/>
  <c r="R29" i="36" s="1"/>
  <c r="Z29" i="35"/>
  <c r="C30" i="35"/>
  <c r="AA29" i="35"/>
  <c r="C30" i="36" l="1"/>
  <c r="Z29" i="36"/>
  <c r="AA29" i="36"/>
  <c r="X30" i="35"/>
  <c r="Y30" i="35" s="1"/>
  <c r="K30" i="35"/>
  <c r="M30" i="35" s="1"/>
  <c r="R30" i="35" s="1"/>
  <c r="X30" i="36" l="1"/>
  <c r="Y30" i="36" s="1"/>
  <c r="K30" i="36"/>
  <c r="M30" i="36" s="1"/>
  <c r="R30" i="36" s="1"/>
  <c r="AA30" i="35"/>
  <c r="C31" i="35"/>
  <c r="Z30" i="35"/>
  <c r="C31" i="36" l="1"/>
  <c r="AA30" i="36"/>
  <c r="Z30" i="36"/>
  <c r="X31" i="35"/>
  <c r="Y31" i="35" s="1"/>
  <c r="K31" i="35"/>
  <c r="M31" i="35" s="1"/>
  <c r="R31" i="35" s="1"/>
  <c r="X31" i="36" l="1"/>
  <c r="Y31" i="36" s="1"/>
  <c r="K31" i="36"/>
  <c r="M31" i="36" s="1"/>
  <c r="R31" i="36" s="1"/>
  <c r="C32" i="35"/>
  <c r="AA31" i="35"/>
  <c r="Z31" i="35"/>
  <c r="AA31" i="36" l="1"/>
  <c r="Z31" i="36"/>
  <c r="C32" i="36"/>
  <c r="X32" i="35"/>
  <c r="Y32" i="35" s="1"/>
  <c r="K32" i="35"/>
  <c r="M32" i="35" s="1"/>
  <c r="R32" i="35" s="1"/>
  <c r="X32" i="36" l="1"/>
  <c r="Y32" i="36" s="1"/>
  <c r="K32" i="36"/>
  <c r="M32" i="36" s="1"/>
  <c r="R32" i="36" s="1"/>
  <c r="C33" i="35"/>
  <c r="Z32" i="35"/>
  <c r="AA32" i="35"/>
  <c r="C33" i="36" l="1"/>
  <c r="AA32" i="36"/>
  <c r="Z32" i="36"/>
  <c r="X33" i="35"/>
  <c r="Y33" i="35" s="1"/>
  <c r="K33" i="35"/>
  <c r="M33" i="35" s="1"/>
  <c r="R33" i="35" s="1"/>
  <c r="X33" i="36" l="1"/>
  <c r="Y33" i="36" s="1"/>
  <c r="K33" i="36"/>
  <c r="M33" i="36" s="1"/>
  <c r="R33" i="36" s="1"/>
  <c r="Z33" i="35"/>
  <c r="C34" i="35"/>
  <c r="K34" i="35" s="1"/>
  <c r="AA33" i="35"/>
  <c r="C34" i="36" l="1"/>
  <c r="K34" i="36" s="1"/>
  <c r="AA33" i="36"/>
  <c r="Z33" i="36"/>
  <c r="X34" i="35"/>
  <c r="Y34" i="35" s="1"/>
  <c r="M34" i="35"/>
  <c r="R34" i="35" s="1"/>
  <c r="X34" i="36" l="1"/>
  <c r="Y34" i="36" s="1"/>
  <c r="M34" i="36"/>
  <c r="R34" i="36" s="1"/>
  <c r="C35" i="35"/>
  <c r="K35" i="35" s="1"/>
  <c r="Z34" i="35"/>
  <c r="AA34" i="35"/>
  <c r="C35" i="36" l="1"/>
  <c r="K35" i="36" s="1"/>
  <c r="Z34" i="36"/>
  <c r="AA34" i="36"/>
  <c r="X35" i="35"/>
  <c r="Y35" i="35" s="1"/>
  <c r="M35" i="35"/>
  <c r="R35" i="35" s="1"/>
  <c r="X35" i="36" l="1"/>
  <c r="Y35" i="36" s="1"/>
  <c r="M35" i="36"/>
  <c r="R35" i="36" s="1"/>
  <c r="Z35" i="35"/>
  <c r="C36" i="35"/>
  <c r="AA35" i="35"/>
  <c r="Z35" i="36" l="1"/>
  <c r="AA35" i="36"/>
  <c r="C36" i="36"/>
  <c r="X36" i="35"/>
  <c r="Y36" i="35" s="1"/>
  <c r="K36" i="35"/>
  <c r="M36" i="35" s="1"/>
  <c r="R36" i="35" s="1"/>
  <c r="X36" i="36" l="1"/>
  <c r="Y36" i="36" s="1"/>
  <c r="K36" i="36"/>
  <c r="M36" i="36" s="1"/>
  <c r="R36" i="36" s="1"/>
  <c r="C37" i="35"/>
  <c r="Z36" i="35"/>
  <c r="AA36" i="35"/>
  <c r="C37" i="36" l="1"/>
  <c r="Z36" i="36"/>
  <c r="AA36" i="36"/>
  <c r="X37" i="35"/>
  <c r="Y37" i="35" s="1"/>
  <c r="K37" i="35"/>
  <c r="M37" i="35" s="1"/>
  <c r="R37" i="35" s="1"/>
  <c r="X37" i="36" l="1"/>
  <c r="Y37" i="36" s="1"/>
  <c r="K37" i="36"/>
  <c r="M37" i="36" s="1"/>
  <c r="R37" i="36" s="1"/>
  <c r="Z37" i="35"/>
  <c r="C38" i="35"/>
  <c r="AA37" i="35"/>
  <c r="C38" i="36" l="1"/>
  <c r="AA37" i="36"/>
  <c r="Z37" i="36"/>
  <c r="X38" i="35"/>
  <c r="Y38" i="35" s="1"/>
  <c r="K38" i="35"/>
  <c r="M38" i="35" s="1"/>
  <c r="R38" i="35" s="1"/>
  <c r="X38" i="36" l="1"/>
  <c r="Y38" i="36" s="1"/>
  <c r="K38" i="36"/>
  <c r="M38" i="36" s="1"/>
  <c r="R38" i="36" s="1"/>
  <c r="C39" i="35"/>
  <c r="AA38" i="35"/>
  <c r="Z38" i="35"/>
  <c r="C39" i="36" l="1"/>
  <c r="Z38" i="36"/>
  <c r="AA38" i="36"/>
  <c r="X39" i="35"/>
  <c r="Y39" i="35" s="1"/>
  <c r="K39" i="35"/>
  <c r="M39" i="35" s="1"/>
  <c r="R39" i="35" s="1"/>
  <c r="X39" i="36" l="1"/>
  <c r="Y39" i="36" s="1"/>
  <c r="K39" i="36"/>
  <c r="M39" i="36" s="1"/>
  <c r="R39" i="36" s="1"/>
  <c r="C40" i="35"/>
  <c r="AA39" i="35"/>
  <c r="Z39" i="35"/>
  <c r="Z39" i="36" l="1"/>
  <c r="C40" i="36"/>
  <c r="AA39" i="36"/>
  <c r="X40" i="35"/>
  <c r="Y40" i="35" s="1"/>
  <c r="K40" i="35"/>
  <c r="M40" i="35" s="1"/>
  <c r="R40" i="35" s="1"/>
  <c r="X40" i="36" l="1"/>
  <c r="Y40" i="36" s="1"/>
  <c r="K40" i="36"/>
  <c r="M40" i="36" s="1"/>
  <c r="R40" i="36" s="1"/>
  <c r="C41" i="35"/>
  <c r="Z40" i="35"/>
  <c r="AA40" i="35"/>
  <c r="C41" i="36" l="1"/>
  <c r="AA40" i="36"/>
  <c r="Z40" i="36"/>
  <c r="X41" i="35"/>
  <c r="Y41" i="35" s="1"/>
  <c r="K41" i="35"/>
  <c r="M41" i="35" s="1"/>
  <c r="R41" i="35" s="1"/>
  <c r="X41" i="36" l="1"/>
  <c r="Y41" i="36" s="1"/>
  <c r="K41" i="36"/>
  <c r="M41" i="36" s="1"/>
  <c r="R41" i="36" s="1"/>
  <c r="Z41" i="35"/>
  <c r="AA41" i="35"/>
  <c r="C42" i="35"/>
  <c r="C42" i="36" l="1"/>
  <c r="Z41" i="36"/>
  <c r="AA41" i="36"/>
  <c r="X42" i="35"/>
  <c r="Y42" i="35" s="1"/>
  <c r="K42" i="35"/>
  <c r="M42" i="35" s="1"/>
  <c r="R42" i="35" s="1"/>
  <c r="X42" i="36" l="1"/>
  <c r="Y42" i="36" s="1"/>
  <c r="K42" i="36"/>
  <c r="M42" i="36" s="1"/>
  <c r="R42" i="36" s="1"/>
  <c r="AA42" i="35"/>
  <c r="Z42" i="35"/>
  <c r="C43" i="35"/>
  <c r="C43" i="36" l="1"/>
  <c r="AA42" i="36"/>
  <c r="Z42" i="36"/>
  <c r="X43" i="35"/>
  <c r="Y43" i="35" s="1"/>
  <c r="K43" i="35"/>
  <c r="M43" i="35" s="1"/>
  <c r="R43" i="35" s="1"/>
  <c r="X43" i="36" l="1"/>
  <c r="Y43" i="36" s="1"/>
  <c r="K43" i="36"/>
  <c r="M43" i="36" s="1"/>
  <c r="R43" i="36" s="1"/>
  <c r="C44" i="35"/>
  <c r="AA43" i="35"/>
  <c r="Z43" i="35"/>
  <c r="Z43" i="36" l="1"/>
  <c r="C44" i="36"/>
  <c r="AA43" i="36"/>
  <c r="X44" i="35"/>
  <c r="Y44" i="35" s="1"/>
  <c r="K44" i="35"/>
  <c r="M44" i="35" s="1"/>
  <c r="R44" i="35" s="1"/>
  <c r="X44" i="36" l="1"/>
  <c r="Y44" i="36" s="1"/>
  <c r="K44" i="36"/>
  <c r="M44" i="36" s="1"/>
  <c r="R44" i="36" s="1"/>
  <c r="C45" i="35"/>
  <c r="Z44" i="35"/>
  <c r="AA44" i="35"/>
  <c r="C45" i="36" l="1"/>
  <c r="Z44" i="36"/>
  <c r="AA44" i="36"/>
  <c r="X45" i="35"/>
  <c r="Y45" i="35" s="1"/>
  <c r="K45" i="35"/>
  <c r="M45" i="35" s="1"/>
  <c r="R45" i="35" s="1"/>
  <c r="X45" i="36" l="1"/>
  <c r="Y45" i="36" s="1"/>
  <c r="K45" i="36"/>
  <c r="M45" i="36" s="1"/>
  <c r="R45" i="36" s="1"/>
  <c r="Z45" i="35"/>
  <c r="C46" i="35"/>
  <c r="AA45" i="35"/>
  <c r="C46" i="36" l="1"/>
  <c r="Z45" i="36"/>
  <c r="AA45" i="36"/>
  <c r="X46" i="35"/>
  <c r="Y46" i="35" s="1"/>
  <c r="K46" i="35"/>
  <c r="M46" i="35" s="1"/>
  <c r="R46" i="35" s="1"/>
  <c r="X46" i="36" l="1"/>
  <c r="Y46" i="36" s="1"/>
  <c r="K46" i="36"/>
  <c r="M46" i="36" s="1"/>
  <c r="R46" i="36" s="1"/>
  <c r="Z46" i="35"/>
  <c r="C47" i="35"/>
  <c r="AA46" i="35"/>
  <c r="C47" i="36" l="1"/>
  <c r="AA46" i="36"/>
  <c r="Z46" i="36"/>
  <c r="X47" i="35"/>
  <c r="Y47" i="35" s="1"/>
  <c r="K47" i="35"/>
  <c r="M47" i="35" s="1"/>
  <c r="R47" i="35" s="1"/>
  <c r="X47" i="36" l="1"/>
  <c r="Y47" i="36" s="1"/>
  <c r="K47" i="36"/>
  <c r="M47" i="36" s="1"/>
  <c r="R47" i="36" s="1"/>
  <c r="C48" i="35"/>
  <c r="Z47" i="35"/>
  <c r="AA47" i="35"/>
  <c r="Z47" i="36" l="1"/>
  <c r="C48" i="36"/>
  <c r="AA47" i="36"/>
  <c r="X48" i="35"/>
  <c r="Y48" i="35" s="1"/>
  <c r="K48" i="35"/>
  <c r="M48" i="35" s="1"/>
  <c r="R48" i="35" s="1"/>
  <c r="X48" i="36" l="1"/>
  <c r="Y48" i="36" s="1"/>
  <c r="K48" i="36"/>
  <c r="M48" i="36" s="1"/>
  <c r="R48" i="36" s="1"/>
  <c r="C49" i="35"/>
  <c r="AA48" i="35"/>
  <c r="Z48" i="35"/>
  <c r="C49" i="36" l="1"/>
  <c r="AA48" i="36"/>
  <c r="Z48" i="36"/>
  <c r="X49" i="35"/>
  <c r="Y49" i="35" s="1"/>
  <c r="K49" i="35"/>
  <c r="M49" i="35" s="1"/>
  <c r="R49" i="35" s="1"/>
  <c r="X49" i="36" l="1"/>
  <c r="Y49" i="36" s="1"/>
  <c r="K49" i="36"/>
  <c r="M49" i="36" s="1"/>
  <c r="R49" i="36" s="1"/>
  <c r="Z49" i="35"/>
  <c r="AA49" i="35"/>
  <c r="C50" i="35"/>
  <c r="C50" i="36" l="1"/>
  <c r="AA49" i="36"/>
  <c r="Z49" i="36"/>
  <c r="K50" i="35"/>
  <c r="M50" i="35" s="1"/>
  <c r="R50" i="35" s="1"/>
  <c r="X50" i="35"/>
  <c r="Y50" i="35" s="1"/>
  <c r="X50" i="36" l="1"/>
  <c r="Y50" i="36" s="1"/>
  <c r="K50" i="36"/>
  <c r="M50" i="36" s="1"/>
  <c r="R50" i="36" s="1"/>
  <c r="Z50" i="35"/>
  <c r="C51" i="35"/>
  <c r="AA50" i="35"/>
  <c r="C51" i="36" l="1"/>
  <c r="AA50" i="36"/>
  <c r="Z50" i="36"/>
  <c r="X51" i="35"/>
  <c r="Y51" i="35" s="1"/>
  <c r="K51" i="35"/>
  <c r="M51" i="35" s="1"/>
  <c r="R51" i="35" s="1"/>
  <c r="X51" i="36" l="1"/>
  <c r="Y51" i="36" s="1"/>
  <c r="K51" i="36"/>
  <c r="M51" i="36" s="1"/>
  <c r="R51" i="36" s="1"/>
  <c r="C52" i="35"/>
  <c r="AA51" i="35"/>
  <c r="Z51" i="35"/>
  <c r="AA51" i="36" l="1"/>
  <c r="Z51" i="36"/>
  <c r="C52" i="36"/>
  <c r="X52" i="35"/>
  <c r="Y52" i="35" s="1"/>
  <c r="K52" i="35"/>
  <c r="M52" i="35" s="1"/>
  <c r="R52" i="35" s="1"/>
  <c r="X52" i="36" l="1"/>
  <c r="Y52" i="36" s="1"/>
  <c r="K52" i="36"/>
  <c r="M52" i="36" s="1"/>
  <c r="R52" i="36" s="1"/>
  <c r="Z52" i="35"/>
  <c r="AA52" i="35"/>
  <c r="C53" i="35"/>
  <c r="C53" i="36" l="1"/>
  <c r="Z52" i="36"/>
  <c r="AA52" i="36"/>
  <c r="K53" i="35"/>
  <c r="M53" i="35" s="1"/>
  <c r="R53" i="35" s="1"/>
  <c r="X53" i="35"/>
  <c r="Y53" i="35" s="1"/>
  <c r="X53" i="36" l="1"/>
  <c r="Y53" i="36" s="1"/>
  <c r="K53" i="36"/>
  <c r="M53" i="36" s="1"/>
  <c r="R53" i="36" s="1"/>
  <c r="AA53" i="35"/>
  <c r="C54" i="35"/>
  <c r="Z53" i="35"/>
  <c r="Z53" i="36" l="1"/>
  <c r="C54" i="36"/>
  <c r="AA53" i="36"/>
  <c r="X54" i="35"/>
  <c r="Y54" i="35" s="1"/>
  <c r="K54" i="35"/>
  <c r="M54" i="35" s="1"/>
  <c r="R54" i="35" s="1"/>
  <c r="X54" i="36" l="1"/>
  <c r="Y54" i="36" s="1"/>
  <c r="K54" i="36"/>
  <c r="M54" i="36" s="1"/>
  <c r="R54" i="36" s="1"/>
  <c r="C55" i="35"/>
  <c r="Z54" i="35"/>
  <c r="AA54" i="35"/>
  <c r="C55" i="36" l="1"/>
  <c r="AA54" i="36"/>
  <c r="Z54" i="36"/>
  <c r="X55" i="35"/>
  <c r="Y55" i="35" s="1"/>
  <c r="K55" i="35"/>
  <c r="M55" i="35" s="1"/>
  <c r="R55" i="35" s="1"/>
  <c r="X55" i="36" l="1"/>
  <c r="Y55" i="36" s="1"/>
  <c r="K55" i="36"/>
  <c r="M55" i="36" s="1"/>
  <c r="R55" i="36" s="1"/>
  <c r="Z55" i="35"/>
  <c r="C56" i="35"/>
  <c r="AA55" i="35"/>
  <c r="C56" i="36" l="1"/>
  <c r="Z55" i="36"/>
  <c r="AA55" i="36"/>
  <c r="X56" i="35"/>
  <c r="Y56" i="35" s="1"/>
  <c r="K56" i="35"/>
  <c r="M56" i="35" s="1"/>
  <c r="R56" i="35" s="1"/>
  <c r="X56" i="36" l="1"/>
  <c r="Y56" i="36" s="1"/>
  <c r="K56" i="36"/>
  <c r="M56" i="36" s="1"/>
  <c r="R56" i="36" s="1"/>
  <c r="Z56" i="35"/>
  <c r="AA56" i="35"/>
  <c r="C57" i="35"/>
  <c r="Z56" i="36" l="1"/>
  <c r="AA56" i="36"/>
  <c r="C57" i="36"/>
  <c r="X57" i="35"/>
  <c r="Y57" i="35" s="1"/>
  <c r="K57" i="35"/>
  <c r="M57" i="35" s="1"/>
  <c r="R57" i="35" s="1"/>
  <c r="X57" i="36" l="1"/>
  <c r="Y57" i="36" s="1"/>
  <c r="K57" i="36"/>
  <c r="M57" i="36" s="1"/>
  <c r="R57" i="36" s="1"/>
  <c r="AA57" i="35"/>
  <c r="C58" i="35"/>
  <c r="Z57" i="35"/>
  <c r="C58" i="36" l="1"/>
  <c r="Z57" i="36"/>
  <c r="AA57" i="36"/>
  <c r="X58" i="35"/>
  <c r="Y58" i="35" s="1"/>
  <c r="K58" i="35"/>
  <c r="M58" i="35" s="1"/>
  <c r="R58" i="35" s="1"/>
  <c r="X58" i="36" l="1"/>
  <c r="Y58" i="36" s="1"/>
  <c r="K58" i="36"/>
  <c r="M58" i="36" s="1"/>
  <c r="R58" i="36" s="1"/>
  <c r="C59" i="35"/>
  <c r="Z58" i="35"/>
  <c r="AA58" i="35"/>
  <c r="C59" i="36" l="1"/>
  <c r="AA58" i="36"/>
  <c r="Z58" i="36"/>
  <c r="X59" i="35"/>
  <c r="Y59" i="35" s="1"/>
  <c r="K59" i="35"/>
  <c r="M59" i="35" s="1"/>
  <c r="R59" i="35" s="1"/>
  <c r="X59" i="36" l="1"/>
  <c r="Y59" i="36" s="1"/>
  <c r="K59" i="36"/>
  <c r="M59" i="36" s="1"/>
  <c r="R59" i="36" s="1"/>
  <c r="Z59" i="35"/>
  <c r="C60" i="35"/>
  <c r="AA59" i="35"/>
  <c r="C60" i="36" l="1"/>
  <c r="Z59" i="36"/>
  <c r="AA59" i="36"/>
  <c r="X60" i="35"/>
  <c r="Y60" i="35" s="1"/>
  <c r="K60" i="35"/>
  <c r="M60" i="35" s="1"/>
  <c r="R60" i="35" s="1"/>
  <c r="X60" i="36" l="1"/>
  <c r="Y60" i="36" s="1"/>
  <c r="K60" i="36"/>
  <c r="M60" i="36" s="1"/>
  <c r="R60" i="36" s="1"/>
  <c r="Z60" i="35"/>
  <c r="C61" i="35"/>
  <c r="AA60" i="35"/>
  <c r="C61" i="36" l="1"/>
  <c r="Z60" i="36"/>
  <c r="AA60" i="36"/>
  <c r="X61" i="35"/>
  <c r="Y61" i="35" s="1"/>
  <c r="K61" i="35"/>
  <c r="M61" i="35" s="1"/>
  <c r="R61" i="35" s="1"/>
  <c r="X61" i="36" l="1"/>
  <c r="Y61" i="36" s="1"/>
  <c r="K61" i="36"/>
  <c r="M61" i="36" s="1"/>
  <c r="R61" i="36" s="1"/>
  <c r="Z61" i="35"/>
  <c r="C62" i="35"/>
  <c r="AA61" i="35"/>
  <c r="C62" i="36" l="1"/>
  <c r="AA61" i="36"/>
  <c r="Z61" i="36"/>
  <c r="X62" i="35"/>
  <c r="Y62" i="35" s="1"/>
  <c r="K62" i="35"/>
  <c r="M62" i="35" s="1"/>
  <c r="R62" i="35" s="1"/>
  <c r="X62" i="36" l="1"/>
  <c r="Y62" i="36" s="1"/>
  <c r="K62" i="36"/>
  <c r="M62" i="36" s="1"/>
  <c r="R62" i="36" s="1"/>
  <c r="C63" i="35"/>
  <c r="Z62" i="35"/>
  <c r="AA62" i="35"/>
  <c r="C63" i="36" l="1"/>
  <c r="Z62" i="36"/>
  <c r="AA62" i="36"/>
  <c r="X63" i="35"/>
  <c r="Y63" i="35" s="1"/>
  <c r="K63" i="35"/>
  <c r="M63" i="35" s="1"/>
  <c r="R63" i="35" s="1"/>
  <c r="X63" i="36" l="1"/>
  <c r="Y63" i="36" s="1"/>
  <c r="K63" i="36"/>
  <c r="M63" i="36" s="1"/>
  <c r="R63" i="36" s="1"/>
  <c r="C64" i="35"/>
  <c r="AA63" i="35"/>
  <c r="Z63" i="35"/>
  <c r="C64" i="36" l="1"/>
  <c r="AA63" i="36"/>
  <c r="Z63" i="36"/>
  <c r="X64" i="35"/>
  <c r="Y64" i="35" s="1"/>
  <c r="K64" i="35"/>
  <c r="M64" i="35" s="1"/>
  <c r="R64" i="35" s="1"/>
  <c r="X64" i="36" l="1"/>
  <c r="Y64" i="36" s="1"/>
  <c r="K64" i="36"/>
  <c r="M64" i="36" s="1"/>
  <c r="R64" i="36" s="1"/>
  <c r="Z64" i="35"/>
  <c r="AA64" i="35"/>
  <c r="C65" i="35"/>
  <c r="C65" i="36" l="1"/>
  <c r="AA64" i="36"/>
  <c r="Z64" i="36"/>
  <c r="X65" i="35"/>
  <c r="Y65" i="35" s="1"/>
  <c r="K65" i="35"/>
  <c r="M65" i="35" s="1"/>
  <c r="R65" i="35" s="1"/>
  <c r="X65" i="36" l="1"/>
  <c r="Y65" i="36" s="1"/>
  <c r="K65" i="36"/>
  <c r="M65" i="36" s="1"/>
  <c r="R65" i="36" s="1"/>
  <c r="Z65" i="35"/>
  <c r="C66" i="35"/>
  <c r="AA65" i="35"/>
  <c r="C66" i="36" l="1"/>
  <c r="AA65" i="36"/>
  <c r="Z65" i="36"/>
  <c r="X66" i="35"/>
  <c r="Y66" i="35" s="1"/>
  <c r="K66" i="35"/>
  <c r="M66" i="35" s="1"/>
  <c r="R66" i="35" s="1"/>
  <c r="X66" i="36" l="1"/>
  <c r="Y66" i="36" s="1"/>
  <c r="K66" i="36"/>
  <c r="M66" i="36" s="1"/>
  <c r="R66" i="36" s="1"/>
  <c r="C67" i="35"/>
  <c r="AA66" i="35"/>
  <c r="Z66" i="35"/>
  <c r="C67" i="36" l="1"/>
  <c r="AA66" i="36"/>
  <c r="Z66" i="36"/>
  <c r="X67" i="35"/>
  <c r="Y67" i="35" s="1"/>
  <c r="K67" i="35"/>
  <c r="M67" i="35" s="1"/>
  <c r="R67" i="35" s="1"/>
  <c r="X67" i="36" l="1"/>
  <c r="Y67" i="36" s="1"/>
  <c r="K67" i="36"/>
  <c r="M67" i="36" s="1"/>
  <c r="R67" i="36" s="1"/>
  <c r="C68" i="35"/>
  <c r="AA67" i="35"/>
  <c r="Z67" i="35"/>
  <c r="C68" i="36" l="1"/>
  <c r="Z67" i="36"/>
  <c r="AA67" i="36"/>
  <c r="X68" i="35"/>
  <c r="Y68" i="35" s="1"/>
  <c r="K68" i="35"/>
  <c r="M68" i="35" s="1"/>
  <c r="R68" i="35" s="1"/>
  <c r="X68" i="36" l="1"/>
  <c r="Y68" i="36" s="1"/>
  <c r="K68" i="36"/>
  <c r="M68" i="36" s="1"/>
  <c r="R68" i="36" s="1"/>
  <c r="Z68" i="35"/>
  <c r="C69" i="35"/>
  <c r="AA68" i="35"/>
  <c r="C69" i="36" l="1"/>
  <c r="Z68" i="36"/>
  <c r="AA68" i="36"/>
  <c r="X69" i="35"/>
  <c r="Y69" i="35" s="1"/>
  <c r="K69" i="35"/>
  <c r="M69" i="35" s="1"/>
  <c r="R69" i="35" s="1"/>
  <c r="X69" i="36" l="1"/>
  <c r="Y69" i="36" s="1"/>
  <c r="K69" i="36"/>
  <c r="M69" i="36" s="1"/>
  <c r="R69" i="36" s="1"/>
  <c r="C70" i="35"/>
  <c r="Z69" i="35"/>
  <c r="AA69" i="35"/>
  <c r="C70" i="36" l="1"/>
  <c r="Z69" i="36"/>
  <c r="AA69" i="36"/>
  <c r="X70" i="35"/>
  <c r="Y70" i="35" s="1"/>
  <c r="K70" i="35"/>
  <c r="M70" i="35" s="1"/>
  <c r="R70" i="35" s="1"/>
  <c r="X70" i="36" l="1"/>
  <c r="Y70" i="36" s="1"/>
  <c r="K70" i="36"/>
  <c r="M70" i="36" s="1"/>
  <c r="R70" i="36" s="1"/>
  <c r="C71" i="35"/>
  <c r="AA70" i="35"/>
  <c r="Z70" i="35"/>
  <c r="C71" i="36" l="1"/>
  <c r="AA70" i="36"/>
  <c r="Z70" i="36"/>
  <c r="X71" i="35"/>
  <c r="Y71" i="35" s="1"/>
  <c r="K71" i="35"/>
  <c r="M71" i="35" s="1"/>
  <c r="R71" i="35" s="1"/>
  <c r="X71" i="36" l="1"/>
  <c r="Y71" i="36" s="1"/>
  <c r="K71" i="36"/>
  <c r="M71" i="36" s="1"/>
  <c r="R71" i="36" s="1"/>
  <c r="C72" i="35"/>
  <c r="AA71" i="35"/>
  <c r="Z71" i="35"/>
  <c r="C72" i="36" l="1"/>
  <c r="AA71" i="36"/>
  <c r="Z71" i="36"/>
  <c r="X72" i="35"/>
  <c r="Y72" i="35" s="1"/>
  <c r="K72" i="35"/>
  <c r="M72" i="35" s="1"/>
  <c r="R72" i="35" s="1"/>
  <c r="X72" i="36" l="1"/>
  <c r="Y72" i="36" s="1"/>
  <c r="K72" i="36"/>
  <c r="M72" i="36" s="1"/>
  <c r="R72" i="36" s="1"/>
  <c r="Z72" i="35"/>
  <c r="C73" i="35"/>
  <c r="AA72" i="35"/>
  <c r="C73" i="36" l="1"/>
  <c r="AA72" i="36"/>
  <c r="Z72" i="36"/>
  <c r="X73" i="35"/>
  <c r="Y73" i="35" s="1"/>
  <c r="K73" i="35"/>
  <c r="M73" i="35" s="1"/>
  <c r="R73" i="35" s="1"/>
  <c r="X73" i="36" l="1"/>
  <c r="Y73" i="36" s="1"/>
  <c r="K73" i="36"/>
  <c r="M73" i="36" s="1"/>
  <c r="R73" i="36" s="1"/>
  <c r="C74" i="35"/>
  <c r="Z73" i="35"/>
  <c r="AA73" i="35"/>
  <c r="C74" i="36" l="1"/>
  <c r="Z73" i="36"/>
  <c r="AA73" i="36"/>
  <c r="X74" i="35"/>
  <c r="Y74" i="35" s="1"/>
  <c r="K74" i="35"/>
  <c r="M74" i="35" s="1"/>
  <c r="R74" i="35" s="1"/>
  <c r="X74" i="36" l="1"/>
  <c r="Y74" i="36" s="1"/>
  <c r="K74" i="36"/>
  <c r="M74" i="36" s="1"/>
  <c r="R74" i="36" s="1"/>
  <c r="C75" i="35"/>
  <c r="Z74" i="35"/>
  <c r="AA74" i="35"/>
  <c r="C75" i="36" l="1"/>
  <c r="Z74" i="36"/>
  <c r="AA74" i="36"/>
  <c r="X75" i="35"/>
  <c r="Y75" i="35" s="1"/>
  <c r="K75" i="35"/>
  <c r="M75" i="35" s="1"/>
  <c r="R75" i="35" s="1"/>
  <c r="X75" i="36" l="1"/>
  <c r="Y75" i="36" s="1"/>
  <c r="K75" i="36"/>
  <c r="M75" i="36" s="1"/>
  <c r="R75" i="36" s="1"/>
  <c r="C76" i="35"/>
  <c r="Z75" i="35"/>
  <c r="AA75" i="35"/>
  <c r="C76" i="36" l="1"/>
  <c r="AA75" i="36"/>
  <c r="Z75" i="36"/>
  <c r="X76" i="35"/>
  <c r="Y76" i="35" s="1"/>
  <c r="K76" i="35"/>
  <c r="M76" i="35" s="1"/>
  <c r="R76" i="35" s="1"/>
  <c r="X76" i="36" l="1"/>
  <c r="Y76" i="36" s="1"/>
  <c r="K76" i="36"/>
  <c r="M76" i="36" s="1"/>
  <c r="R76" i="36" s="1"/>
  <c r="AA76" i="35"/>
  <c r="Z76" i="35"/>
  <c r="C77" i="35"/>
  <c r="C77" i="36" l="1"/>
  <c r="Z76" i="36"/>
  <c r="AA76" i="36"/>
  <c r="X77" i="35"/>
  <c r="Y77" i="35" s="1"/>
  <c r="K77" i="35"/>
  <c r="M77" i="35" s="1"/>
  <c r="R77" i="35" s="1"/>
  <c r="X77" i="36" l="1"/>
  <c r="Y77" i="36" s="1"/>
  <c r="K77" i="36"/>
  <c r="M77" i="36" s="1"/>
  <c r="R77" i="36" s="1"/>
  <c r="C78" i="35"/>
  <c r="Z77" i="35"/>
  <c r="AA77" i="35"/>
  <c r="C78" i="36" l="1"/>
  <c r="AA77" i="36"/>
  <c r="Z77" i="36"/>
  <c r="X78" i="35"/>
  <c r="Y78" i="35" s="1"/>
  <c r="K78" i="35"/>
  <c r="M78" i="35" s="1"/>
  <c r="R78" i="35" s="1"/>
  <c r="X78" i="36" l="1"/>
  <c r="Y78" i="36" s="1"/>
  <c r="K78" i="36"/>
  <c r="M78" i="36" s="1"/>
  <c r="R78" i="36" s="1"/>
  <c r="C79" i="35"/>
  <c r="Z78" i="35"/>
  <c r="AA78" i="35"/>
  <c r="C79" i="36" l="1"/>
  <c r="AA78" i="36"/>
  <c r="Z78" i="36"/>
  <c r="X79" i="35"/>
  <c r="Y79" i="35" s="1"/>
  <c r="K79" i="35"/>
  <c r="M79" i="35" s="1"/>
  <c r="R79" i="35" s="1"/>
  <c r="X79" i="36" l="1"/>
  <c r="Y79" i="36" s="1"/>
  <c r="K79" i="36"/>
  <c r="M79" i="36" s="1"/>
  <c r="R79" i="36" s="1"/>
  <c r="C80" i="35"/>
  <c r="AA79" i="35"/>
  <c r="Z79" i="35"/>
  <c r="C80" i="36" l="1"/>
  <c r="AA79" i="36"/>
  <c r="Z79" i="36"/>
  <c r="X80" i="35"/>
  <c r="Y80" i="35" s="1"/>
  <c r="K80" i="35"/>
  <c r="M80" i="35" s="1"/>
  <c r="R80" i="35" s="1"/>
  <c r="X80" i="36" l="1"/>
  <c r="Y80" i="36" s="1"/>
  <c r="K80" i="36"/>
  <c r="M80" i="36" s="1"/>
  <c r="R80" i="36" s="1"/>
  <c r="C81" i="35"/>
  <c r="Z80" i="35"/>
  <c r="AA80" i="35"/>
  <c r="C81" i="36" l="1"/>
  <c r="AA80" i="36"/>
  <c r="Z80" i="36"/>
  <c r="X81" i="35"/>
  <c r="Y81" i="35" s="1"/>
  <c r="K81" i="35"/>
  <c r="M81" i="35" s="1"/>
  <c r="R81" i="35" s="1"/>
  <c r="X81" i="36" l="1"/>
  <c r="Y81" i="36" s="1"/>
  <c r="K81" i="36"/>
  <c r="M81" i="36" s="1"/>
  <c r="R81" i="36" s="1"/>
  <c r="C82" i="35"/>
  <c r="X82" i="35" s="1"/>
  <c r="Y82" i="35" s="1"/>
  <c r="P4" i="35" s="1"/>
  <c r="AA81" i="35"/>
  <c r="AA8" i="35" s="1"/>
  <c r="Z81" i="35"/>
  <c r="Z8" i="35" s="1"/>
  <c r="G5" i="35"/>
  <c r="D4" i="35"/>
  <c r="P2" i="35" s="1"/>
  <c r="C5" i="35"/>
  <c r="E5" i="35"/>
  <c r="C82" i="36" l="1"/>
  <c r="X82" i="36" s="1"/>
  <c r="Y82" i="36" s="1"/>
  <c r="P4" i="36" s="1"/>
  <c r="Z81" i="36"/>
  <c r="Z8" i="36" s="1"/>
  <c r="AA81" i="36"/>
  <c r="AA8" i="36" s="1"/>
  <c r="G5" i="36"/>
  <c r="D4" i="36"/>
  <c r="P2" i="36" s="1"/>
  <c r="C5" i="36"/>
  <c r="E5" i="36"/>
  <c r="L4" i="35"/>
  <c r="I5" i="35"/>
  <c r="I5" i="36" l="1"/>
  <c r="L4" i="36"/>
</calcChain>
</file>

<file path=xl/sharedStrings.xml><?xml version="1.0" encoding="utf-8"?>
<sst xmlns="http://schemas.openxmlformats.org/spreadsheetml/2006/main" count="592" uniqueCount="80">
  <si>
    <t>気付き　質問</t>
  </si>
  <si>
    <t>感想</t>
  </si>
  <si>
    <t>今後</t>
  </si>
  <si>
    <t>売</t>
  </si>
  <si>
    <t>買</t>
  </si>
  <si>
    <t>通貨ペア</t>
    <rPh sb="0" eb="2">
      <t>ツウカ</t>
    </rPh>
    <phoneticPr fontId="3"/>
  </si>
  <si>
    <t>時間足</t>
    <rPh sb="0" eb="2">
      <t>ジカン</t>
    </rPh>
    <rPh sb="2" eb="3">
      <t>アシ</t>
    </rPh>
    <phoneticPr fontId="3"/>
  </si>
  <si>
    <t>当初資金</t>
    <rPh sb="0" eb="2">
      <t>トウショ</t>
    </rPh>
    <rPh sb="2" eb="4">
      <t>シキン</t>
    </rPh>
    <phoneticPr fontId="3"/>
  </si>
  <si>
    <t>最終資金</t>
    <rPh sb="0" eb="2">
      <t>サイシュウ</t>
    </rPh>
    <rPh sb="2" eb="4">
      <t>シキン</t>
    </rPh>
    <phoneticPr fontId="3"/>
  </si>
  <si>
    <t>エントリー理由</t>
    <rPh sb="5" eb="7">
      <t>リユウ</t>
    </rPh>
    <phoneticPr fontId="3"/>
  </si>
  <si>
    <t>決済理由</t>
    <rPh sb="0" eb="2">
      <t>ケッサイ</t>
    </rPh>
    <rPh sb="2" eb="4">
      <t>リユウ</t>
    </rPh>
    <phoneticPr fontId="3"/>
  </si>
  <si>
    <t>損益金額</t>
    <rPh sb="0" eb="2">
      <t>ソンエキ</t>
    </rPh>
    <rPh sb="2" eb="4">
      <t>キンガク</t>
    </rPh>
    <phoneticPr fontId="3"/>
  </si>
  <si>
    <t>損益pips</t>
    <rPh sb="0" eb="2">
      <t>ソンエキ</t>
    </rPh>
    <phoneticPr fontId="3"/>
  </si>
  <si>
    <t>最大ドローアップ</t>
    <rPh sb="0" eb="2">
      <t>サイダイ</t>
    </rPh>
    <phoneticPr fontId="3"/>
  </si>
  <si>
    <t>最大ドローダウン</t>
    <rPh sb="0" eb="2">
      <t>サイダイ</t>
    </rPh>
    <phoneticPr fontId="3"/>
  </si>
  <si>
    <t>勝数</t>
    <rPh sb="0" eb="1">
      <t>カ</t>
    </rPh>
    <rPh sb="1" eb="2">
      <t>カズ</t>
    </rPh>
    <phoneticPr fontId="3"/>
  </si>
  <si>
    <t>負数</t>
    <rPh sb="0" eb="1">
      <t>マ</t>
    </rPh>
    <rPh sb="1" eb="2">
      <t>カズ</t>
    </rPh>
    <phoneticPr fontId="3"/>
  </si>
  <si>
    <t>引分</t>
    <rPh sb="0" eb="1">
      <t>ヒ</t>
    </rPh>
    <rPh sb="1" eb="2">
      <t>ワ</t>
    </rPh>
    <phoneticPr fontId="3"/>
  </si>
  <si>
    <t>勝率</t>
    <rPh sb="0" eb="2">
      <t>ショウリツ</t>
    </rPh>
    <phoneticPr fontId="3"/>
  </si>
  <si>
    <t>最大連勝</t>
    <rPh sb="0" eb="2">
      <t>サイダイ</t>
    </rPh>
    <rPh sb="2" eb="4">
      <t>レンショウ</t>
    </rPh>
    <phoneticPr fontId="3"/>
  </si>
  <si>
    <t>最大連敗</t>
    <rPh sb="0" eb="2">
      <t>サイダイ</t>
    </rPh>
    <rPh sb="2" eb="4">
      <t>レンパイ</t>
    </rPh>
    <phoneticPr fontId="3"/>
  </si>
  <si>
    <t>No.</t>
    <phoneticPr fontId="3"/>
  </si>
  <si>
    <t>資金</t>
    <rPh sb="0" eb="2">
      <t>シキン</t>
    </rPh>
    <phoneticPr fontId="3"/>
  </si>
  <si>
    <t>エントリー</t>
    <phoneticPr fontId="3"/>
  </si>
  <si>
    <t>リスク（3%）</t>
    <phoneticPr fontId="3"/>
  </si>
  <si>
    <t>ロット</t>
    <phoneticPr fontId="3"/>
  </si>
  <si>
    <t>決済</t>
    <rPh sb="0" eb="2">
      <t>ケッサイ</t>
    </rPh>
    <phoneticPr fontId="3"/>
  </si>
  <si>
    <t>損益</t>
    <rPh sb="0" eb="2">
      <t>ソンエキ</t>
    </rPh>
    <phoneticPr fontId="3"/>
  </si>
  <si>
    <t>西暦</t>
    <rPh sb="0" eb="2">
      <t>セイレキ</t>
    </rPh>
    <phoneticPr fontId="3"/>
  </si>
  <si>
    <t>日付</t>
    <rPh sb="0" eb="2">
      <t>ヒヅケ</t>
    </rPh>
    <phoneticPr fontId="3"/>
  </si>
  <si>
    <t>売買</t>
    <rPh sb="0" eb="2">
      <t>バイバイ</t>
    </rPh>
    <phoneticPr fontId="3"/>
  </si>
  <si>
    <t>レート</t>
    <phoneticPr fontId="3"/>
  </si>
  <si>
    <t>pips</t>
    <phoneticPr fontId="3"/>
  </si>
  <si>
    <t>損失上限</t>
    <rPh sb="0" eb="2">
      <t>ソンシツ</t>
    </rPh>
    <rPh sb="2" eb="4">
      <t>ジョウゲン</t>
    </rPh>
    <phoneticPr fontId="3"/>
  </si>
  <si>
    <t>金額</t>
    <rPh sb="0" eb="2">
      <t>キンガク</t>
    </rPh>
    <phoneticPr fontId="3"/>
  </si>
  <si>
    <t>・トレーリングストップ（ダウ理論）</t>
    <rPh sb="14" eb="16">
      <t>リロン</t>
    </rPh>
    <phoneticPr fontId="3"/>
  </si>
  <si>
    <t>日足</t>
    <rPh sb="0" eb="2">
      <t>ヒアシ</t>
    </rPh>
    <phoneticPr fontId="3"/>
  </si>
  <si>
    <t>売</t>
    <phoneticPr fontId="2"/>
  </si>
  <si>
    <t>10MA・20MAの両方の上側にキャンドルがあれば買い方向、下側なら売り方向。MAに触れてPB出現でエントリー待ち、PB高値or安値ブレイクでエントリー。</t>
    <phoneticPr fontId="3"/>
  </si>
  <si>
    <t>検証終了通貨</t>
    <rPh sb="0" eb="2">
      <t>ケンショウ</t>
    </rPh>
    <rPh sb="2" eb="4">
      <t>シュウリョウ</t>
    </rPh>
    <rPh sb="4" eb="6">
      <t>ツウカ</t>
    </rPh>
    <phoneticPr fontId="2"/>
  </si>
  <si>
    <t>通貨ペア</t>
    <rPh sb="0" eb="2">
      <t>ツウカ</t>
    </rPh>
    <phoneticPr fontId="2"/>
  </si>
  <si>
    <t>終了日</t>
    <rPh sb="0" eb="3">
      <t>シュウリョウビ</t>
    </rPh>
    <phoneticPr fontId="2"/>
  </si>
  <si>
    <t>ルール</t>
    <phoneticPr fontId="2"/>
  </si>
  <si>
    <t>PB</t>
    <phoneticPr fontId="2"/>
  </si>
  <si>
    <t>日足</t>
    <rPh sb="0" eb="2">
      <t>ヒアシ</t>
    </rPh>
    <phoneticPr fontId="2"/>
  </si>
  <si>
    <t>4Ｈ足</t>
    <rPh sb="2" eb="3">
      <t>アシ</t>
    </rPh>
    <phoneticPr fontId="2"/>
  </si>
  <si>
    <t>１Ｈ足</t>
    <rPh sb="2" eb="3">
      <t>アシ</t>
    </rPh>
    <phoneticPr fontId="2"/>
  </si>
  <si>
    <t>GBP/USD</t>
    <phoneticPr fontId="2"/>
  </si>
  <si>
    <t>　連敗が続いたEUR/USD 4H足を何とかプラスに持って行きたいと思い、まず建値決済をすることですぐにプラ転し、次に利益がロスカット幅の2倍になった時点で現在レートとエントリー値の真ん中にストップを移動させる方法でさらに利益が増加しました。そこでひと息つき、次はもう少し本質的な部分を変えようと思い、前回高値・安値やそれ以前のサポレジにヒゲがクロスしているような場面をフィルターとして加えたところ、かなりいい感触がつかめました。やることはＭＡ反発と同じですが、目立つ中指を探してダウ理論を意識してエントリーすることで、レンジ内でのエントリーが極端に減りました。ヒゲの長さに幅をもたせたり、長い陽線と陰線がペアになっているのをローソク足と考えたり、ＭＡ反発していなくても入れそうな場面がたくさんありましたが、今はそういうのもあるんだな、くらいに考えています。</t>
    <rPh sb="1" eb="3">
      <t>レンパイ</t>
    </rPh>
    <rPh sb="4" eb="5">
      <t>ツヅ</t>
    </rPh>
    <rPh sb="17" eb="18">
      <t>アシ</t>
    </rPh>
    <rPh sb="19" eb="20">
      <t>ナン</t>
    </rPh>
    <rPh sb="26" eb="27">
      <t>モ</t>
    </rPh>
    <rPh sb="29" eb="30">
      <t>イ</t>
    </rPh>
    <rPh sb="34" eb="35">
      <t>オモ</t>
    </rPh>
    <rPh sb="39" eb="41">
      <t>タテネ</t>
    </rPh>
    <rPh sb="41" eb="43">
      <t>ケッサイ</t>
    </rPh>
    <rPh sb="54" eb="55">
      <t>テン</t>
    </rPh>
    <rPh sb="57" eb="58">
      <t>ツギ</t>
    </rPh>
    <rPh sb="59" eb="61">
      <t>リエキ</t>
    </rPh>
    <rPh sb="67" eb="68">
      <t>ハバ</t>
    </rPh>
    <rPh sb="70" eb="71">
      <t>バイ</t>
    </rPh>
    <rPh sb="75" eb="77">
      <t>ジテン</t>
    </rPh>
    <rPh sb="78" eb="80">
      <t>ゲンザイ</t>
    </rPh>
    <rPh sb="89" eb="90">
      <t>アタイ</t>
    </rPh>
    <rPh sb="91" eb="92">
      <t>マ</t>
    </rPh>
    <rPh sb="93" eb="94">
      <t>ナカ</t>
    </rPh>
    <rPh sb="100" eb="102">
      <t>イドウ</t>
    </rPh>
    <rPh sb="105" eb="107">
      <t>ホウホウ</t>
    </rPh>
    <rPh sb="111" eb="113">
      <t>リエキ</t>
    </rPh>
    <rPh sb="114" eb="116">
      <t>ゾウカ</t>
    </rPh>
    <rPh sb="126" eb="127">
      <t>イキ</t>
    </rPh>
    <rPh sb="130" eb="131">
      <t>ツギ</t>
    </rPh>
    <rPh sb="134" eb="135">
      <t>スコ</t>
    </rPh>
    <rPh sb="136" eb="139">
      <t>ホンシツテキ</t>
    </rPh>
    <rPh sb="140" eb="142">
      <t>ブブン</t>
    </rPh>
    <rPh sb="143" eb="144">
      <t>カ</t>
    </rPh>
    <rPh sb="148" eb="149">
      <t>オモ</t>
    </rPh>
    <rPh sb="151" eb="153">
      <t>ゼンカイ</t>
    </rPh>
    <rPh sb="153" eb="155">
      <t>タカネ</t>
    </rPh>
    <rPh sb="156" eb="158">
      <t>ヤスネ</t>
    </rPh>
    <rPh sb="161" eb="163">
      <t>イゼン</t>
    </rPh>
    <rPh sb="182" eb="184">
      <t>バメン</t>
    </rPh>
    <rPh sb="193" eb="194">
      <t>クワ</t>
    </rPh>
    <rPh sb="205" eb="207">
      <t>カンショク</t>
    </rPh>
    <rPh sb="222" eb="224">
      <t>ハンパツ</t>
    </rPh>
    <rPh sb="225" eb="226">
      <t>オナ</t>
    </rPh>
    <rPh sb="231" eb="233">
      <t>メダ</t>
    </rPh>
    <rPh sb="234" eb="236">
      <t>ナカユビ</t>
    </rPh>
    <rPh sb="237" eb="238">
      <t>サガ</t>
    </rPh>
    <rPh sb="242" eb="244">
      <t>リロン</t>
    </rPh>
    <rPh sb="245" eb="247">
      <t>イシキ</t>
    </rPh>
    <rPh sb="263" eb="264">
      <t>ナイ</t>
    </rPh>
    <rPh sb="272" eb="274">
      <t>キョクタン</t>
    </rPh>
    <rPh sb="275" eb="276">
      <t>ヘ</t>
    </rPh>
    <rPh sb="284" eb="285">
      <t>ナガ</t>
    </rPh>
    <rPh sb="287" eb="288">
      <t>ハバ</t>
    </rPh>
    <rPh sb="295" eb="296">
      <t>ナガ</t>
    </rPh>
    <rPh sb="297" eb="299">
      <t>ヨウセン</t>
    </rPh>
    <rPh sb="300" eb="302">
      <t>インセン</t>
    </rPh>
    <rPh sb="317" eb="318">
      <t>アシ</t>
    </rPh>
    <rPh sb="319" eb="320">
      <t>カンガ</t>
    </rPh>
    <rPh sb="326" eb="328">
      <t>ハンパツ</t>
    </rPh>
    <rPh sb="335" eb="336">
      <t>ハイ</t>
    </rPh>
    <rPh sb="340" eb="342">
      <t>バメン</t>
    </rPh>
    <rPh sb="354" eb="355">
      <t>イマ</t>
    </rPh>
    <rPh sb="372" eb="373">
      <t>カンガ</t>
    </rPh>
    <phoneticPr fontId="2"/>
  </si>
  <si>
    <t>　サポレジの重要性が少し分かってきたので、当分は検証しながらたくさんサポレジを引き、意識されているラインと、そこにあたった時のローソク足の形（今はＰＢ）に注目します。あと、ゆくゆくはトレンド後期で確実に負ける、トレンドがまだ十分に伸ばせきれていない点等を色々と改善していきます。</t>
    <rPh sb="6" eb="9">
      <t>ジュウヨウセイ</t>
    </rPh>
    <rPh sb="10" eb="11">
      <t>スコ</t>
    </rPh>
    <rPh sb="12" eb="13">
      <t>ワ</t>
    </rPh>
    <rPh sb="21" eb="23">
      <t>トウブン</t>
    </rPh>
    <rPh sb="24" eb="26">
      <t>ケンショウ</t>
    </rPh>
    <rPh sb="39" eb="40">
      <t>ヒ</t>
    </rPh>
    <rPh sb="42" eb="44">
      <t>イシキ</t>
    </rPh>
    <rPh sb="61" eb="62">
      <t>トキ</t>
    </rPh>
    <rPh sb="67" eb="68">
      <t>アシ</t>
    </rPh>
    <rPh sb="69" eb="70">
      <t>カタチ</t>
    </rPh>
    <rPh sb="71" eb="72">
      <t>イマ</t>
    </rPh>
    <rPh sb="77" eb="79">
      <t>チュウモク</t>
    </rPh>
    <rPh sb="95" eb="97">
      <t>コウキ</t>
    </rPh>
    <rPh sb="98" eb="100">
      <t>カクジツ</t>
    </rPh>
    <rPh sb="101" eb="102">
      <t>マ</t>
    </rPh>
    <rPh sb="112" eb="114">
      <t>ジュウブン</t>
    </rPh>
    <rPh sb="115" eb="116">
      <t>ノ</t>
    </rPh>
    <rPh sb="124" eb="125">
      <t>テン</t>
    </rPh>
    <rPh sb="125" eb="126">
      <t>トウ</t>
    </rPh>
    <rPh sb="127" eb="129">
      <t>イロイロ</t>
    </rPh>
    <rPh sb="130" eb="132">
      <t>カイゼン</t>
    </rPh>
    <phoneticPr fontId="2"/>
  </si>
  <si>
    <t>　このやり方で検証すると、自然とサポレジを意識するので、サポレジの練習になることを知りました。サポレジを引くことでサポレジの練習しようと思っても今までやりませんでしたが、検証とペアだと自然にやってます（笑）。よって明日はこの手法で他の通貨ペアや時間足も試してみます。まだきちんとエントリーの手順等は考えていませんが、あらかじめチャートにラインを引いて待ち受けるトレードというより、まずはＰＢを見つけて、そこから直近の高値安値を確認し、さらに過去でそのラインが意識されているかどうかを確認する、ついでに伸びるとしたらどこまで伸ばせるかも確認する、といった流れになるかもしれません。新しい検証ルールが固まり次第、一度先生方に確認していただきます。　　　　　　　　　　　　　　　　　　　トレンドの押し目や戻りとＭＡの相性がいいことは聞いたことがありますが、仕掛け①ではすでにＰＢがＭＡとセットになっているので、それにサポレジを付け加える、といった感じでしょうか。</t>
    <rPh sb="5" eb="6">
      <t>カタ</t>
    </rPh>
    <rPh sb="7" eb="9">
      <t>ケンショウ</t>
    </rPh>
    <rPh sb="13" eb="15">
      <t>シゼン</t>
    </rPh>
    <rPh sb="21" eb="23">
      <t>イシキ</t>
    </rPh>
    <rPh sb="33" eb="35">
      <t>レンシュウ</t>
    </rPh>
    <rPh sb="41" eb="42">
      <t>シ</t>
    </rPh>
    <rPh sb="52" eb="53">
      <t>ヒ</t>
    </rPh>
    <rPh sb="62" eb="64">
      <t>レンシュウ</t>
    </rPh>
    <rPh sb="68" eb="69">
      <t>オモ</t>
    </rPh>
    <rPh sb="72" eb="73">
      <t>イマ</t>
    </rPh>
    <rPh sb="85" eb="87">
      <t>ケンショウ</t>
    </rPh>
    <rPh sb="92" eb="94">
      <t>シゼン</t>
    </rPh>
    <rPh sb="101" eb="102">
      <t>ワライ</t>
    </rPh>
    <rPh sb="107" eb="109">
      <t>アス</t>
    </rPh>
    <rPh sb="112" eb="114">
      <t>シュホウ</t>
    </rPh>
    <rPh sb="115" eb="116">
      <t>ホカ</t>
    </rPh>
    <rPh sb="117" eb="119">
      <t>ツウカ</t>
    </rPh>
    <rPh sb="122" eb="124">
      <t>ジカン</t>
    </rPh>
    <rPh sb="124" eb="125">
      <t>アシ</t>
    </rPh>
    <rPh sb="126" eb="127">
      <t>タメ</t>
    </rPh>
    <rPh sb="145" eb="147">
      <t>テジュン</t>
    </rPh>
    <rPh sb="147" eb="148">
      <t>トウ</t>
    </rPh>
    <rPh sb="149" eb="150">
      <t>カンガ</t>
    </rPh>
    <rPh sb="172" eb="173">
      <t>ヒ</t>
    </rPh>
    <rPh sb="175" eb="176">
      <t>マ</t>
    </rPh>
    <rPh sb="177" eb="178">
      <t>ウ</t>
    </rPh>
    <rPh sb="196" eb="197">
      <t>ミ</t>
    </rPh>
    <rPh sb="205" eb="207">
      <t>チョッキン</t>
    </rPh>
    <rPh sb="208" eb="210">
      <t>タカネ</t>
    </rPh>
    <rPh sb="210" eb="212">
      <t>ヤスネ</t>
    </rPh>
    <rPh sb="213" eb="215">
      <t>カクニン</t>
    </rPh>
    <rPh sb="220" eb="222">
      <t>カコ</t>
    </rPh>
    <rPh sb="229" eb="231">
      <t>イシキ</t>
    </rPh>
    <rPh sb="241" eb="243">
      <t>カクニン</t>
    </rPh>
    <rPh sb="250" eb="251">
      <t>ノ</t>
    </rPh>
    <rPh sb="261" eb="262">
      <t>ノ</t>
    </rPh>
    <rPh sb="267" eb="269">
      <t>カクニン</t>
    </rPh>
    <rPh sb="276" eb="277">
      <t>ナガレ</t>
    </rPh>
    <rPh sb="289" eb="290">
      <t>アタラ</t>
    </rPh>
    <rPh sb="292" eb="294">
      <t>ケンショウ</t>
    </rPh>
    <rPh sb="298" eb="299">
      <t>カタ</t>
    </rPh>
    <rPh sb="301" eb="303">
      <t>シダイ</t>
    </rPh>
    <rPh sb="304" eb="306">
      <t>イチド</t>
    </rPh>
    <rPh sb="306" eb="308">
      <t>センセイ</t>
    </rPh>
    <rPh sb="308" eb="309">
      <t>カタ</t>
    </rPh>
    <rPh sb="310" eb="312">
      <t>カクニン</t>
    </rPh>
    <rPh sb="345" eb="346">
      <t>オ</t>
    </rPh>
    <rPh sb="347" eb="348">
      <t>メ</t>
    </rPh>
    <rPh sb="349" eb="350">
      <t>モド</t>
    </rPh>
    <rPh sb="355" eb="357">
      <t>アイショウ</t>
    </rPh>
    <rPh sb="363" eb="364">
      <t>キ</t>
    </rPh>
    <rPh sb="375" eb="377">
      <t>シカ</t>
    </rPh>
    <rPh sb="410" eb="411">
      <t>ツ</t>
    </rPh>
    <rPh sb="412" eb="413">
      <t>クワ</t>
    </rPh>
    <rPh sb="420" eb="421">
      <t>カン</t>
    </rPh>
    <phoneticPr fontId="2"/>
  </si>
  <si>
    <t>取引通貨単位</t>
    <rPh sb="0" eb="2">
      <t>トリヒキ</t>
    </rPh>
    <rPh sb="2" eb="4">
      <t>ツウカ</t>
    </rPh>
    <rPh sb="4" eb="6">
      <t>タンイ</t>
    </rPh>
    <phoneticPr fontId="2"/>
  </si>
  <si>
    <t>通貨平均価格</t>
    <rPh sb="0" eb="2">
      <t>ツウカ</t>
    </rPh>
    <rPh sb="2" eb="4">
      <t>ヘイキン</t>
    </rPh>
    <rPh sb="4" eb="6">
      <t>カカク</t>
    </rPh>
    <phoneticPr fontId="2"/>
  </si>
  <si>
    <t>USD</t>
    <phoneticPr fontId="2"/>
  </si>
  <si>
    <t>EUR</t>
    <phoneticPr fontId="2"/>
  </si>
  <si>
    <t>GBP</t>
    <phoneticPr fontId="2"/>
  </si>
  <si>
    <t>CHF</t>
    <phoneticPr fontId="2"/>
  </si>
  <si>
    <t>NZD</t>
    <phoneticPr fontId="2"/>
  </si>
  <si>
    <t>CAD</t>
    <phoneticPr fontId="2"/>
  </si>
  <si>
    <t>AUD</t>
    <phoneticPr fontId="2"/>
  </si>
  <si>
    <t>JPY</t>
    <phoneticPr fontId="2"/>
  </si>
  <si>
    <t>ドローダウン％</t>
    <phoneticPr fontId="2"/>
  </si>
  <si>
    <t>最大ドローダウン%</t>
    <rPh sb="0" eb="2">
      <t>サイダイ</t>
    </rPh>
    <phoneticPr fontId="3"/>
  </si>
  <si>
    <t>・フィボナッチターゲット1.5で決済</t>
    <rPh sb="16" eb="18">
      <t>ケッサイ</t>
    </rPh>
    <phoneticPr fontId="3"/>
  </si>
  <si>
    <t>・フィボナッチターゲット1.27で決済</t>
    <rPh sb="17" eb="19">
      <t>ケッサイ</t>
    </rPh>
    <phoneticPr fontId="3"/>
  </si>
  <si>
    <t>・フィボナッチターゲット2.0で決済</t>
    <rPh sb="16" eb="18">
      <t>ケッサイ</t>
    </rPh>
    <phoneticPr fontId="3"/>
  </si>
  <si>
    <t>※ロットは1万通貨＝1.00で表記されます</t>
    <rPh sb="6" eb="7">
      <t>マン</t>
    </rPh>
    <rPh sb="7" eb="9">
      <t>ツウカ</t>
    </rPh>
    <rPh sb="15" eb="17">
      <t>ヒョウキ</t>
    </rPh>
    <phoneticPr fontId="2"/>
  </si>
  <si>
    <t>PF</t>
    <phoneticPr fontId="2"/>
  </si>
  <si>
    <t>USD/JPY</t>
    <phoneticPr fontId="2"/>
  </si>
  <si>
    <t>USDJPY</t>
    <phoneticPr fontId="2"/>
  </si>
  <si>
    <t>リスク（1%）</t>
    <phoneticPr fontId="3"/>
  </si>
  <si>
    <t>〇</t>
    <phoneticPr fontId="2"/>
  </si>
  <si>
    <t>×</t>
    <phoneticPr fontId="2"/>
  </si>
  <si>
    <t>EUR/USD</t>
    <phoneticPr fontId="2"/>
  </si>
  <si>
    <t>×</t>
    <phoneticPr fontId="2"/>
  </si>
  <si>
    <t>売買</t>
    <phoneticPr fontId="3"/>
  </si>
  <si>
    <t>EUR/USD</t>
    <phoneticPr fontId="2"/>
  </si>
  <si>
    <t>対象のものが少なかった（2005年～2020年までで52個）。
感覚的に良さそうなPBも見送りました。実体：ヒゲは１：３ではなくてもよいかもしれません。</t>
    <rPh sb="0" eb="2">
      <t>タイショウ</t>
    </rPh>
    <rPh sb="6" eb="7">
      <t>スク</t>
    </rPh>
    <rPh sb="16" eb="17">
      <t>ネン</t>
    </rPh>
    <rPh sb="22" eb="23">
      <t>ネン</t>
    </rPh>
    <rPh sb="28" eb="29">
      <t>コ</t>
    </rPh>
    <rPh sb="32" eb="34">
      <t>カンカク</t>
    </rPh>
    <rPh sb="34" eb="35">
      <t>テキ</t>
    </rPh>
    <rPh sb="36" eb="37">
      <t>ヨ</t>
    </rPh>
    <rPh sb="44" eb="46">
      <t>ミオク</t>
    </rPh>
    <rPh sb="51" eb="53">
      <t>ジッタイ</t>
    </rPh>
    <phoneticPr fontId="2"/>
  </si>
  <si>
    <t>EUR/USDの相場は初めて見ましたが、ドル円の相場と比べてジグザグがはっきりしている印象を持ちました。
ラインが引きやすそうに感じました。
気になることの質問に都度回答をいただけてきたので、PBに迷いがなくなったことが何よりうれしいです。
検証作業も特に変わりなく、USDJPYと同様に進めていくことができました。
ヒストリカルデータのインストールが無事にできてホッとしました。</t>
    <rPh sb="8" eb="10">
      <t>ソウバ</t>
    </rPh>
    <rPh sb="11" eb="12">
      <t>ハジ</t>
    </rPh>
    <rPh sb="14" eb="15">
      <t>ミ</t>
    </rPh>
    <rPh sb="22" eb="23">
      <t>エン</t>
    </rPh>
    <rPh sb="24" eb="26">
      <t>ソウバ</t>
    </rPh>
    <rPh sb="27" eb="28">
      <t>クラ</t>
    </rPh>
    <rPh sb="43" eb="45">
      <t>インショウ</t>
    </rPh>
    <rPh sb="46" eb="47">
      <t>モ</t>
    </rPh>
    <rPh sb="57" eb="58">
      <t>ヒ</t>
    </rPh>
    <rPh sb="64" eb="65">
      <t>カン</t>
    </rPh>
    <rPh sb="71" eb="72">
      <t>キ</t>
    </rPh>
    <rPh sb="78" eb="80">
      <t>シツモン</t>
    </rPh>
    <rPh sb="81" eb="83">
      <t>ツド</t>
    </rPh>
    <rPh sb="83" eb="85">
      <t>カイトウ</t>
    </rPh>
    <rPh sb="99" eb="100">
      <t>マヨ</t>
    </rPh>
    <rPh sb="110" eb="111">
      <t>ナニ</t>
    </rPh>
    <rPh sb="121" eb="123">
      <t>ケンショウ</t>
    </rPh>
    <rPh sb="123" eb="125">
      <t>サギョウ</t>
    </rPh>
    <rPh sb="141" eb="143">
      <t>ドウヨウ</t>
    </rPh>
    <rPh sb="144" eb="145">
      <t>スス</t>
    </rPh>
    <rPh sb="176" eb="178">
      <t>ブジ</t>
    </rPh>
    <phoneticPr fontId="2"/>
  </si>
  <si>
    <t xml:space="preserve">小さい時間足の検証へうつります。今回は大きい時間足から始めてみたので。
</t>
    <rPh sb="0" eb="1">
      <t>ショウ</t>
    </rPh>
    <rPh sb="3" eb="5">
      <t>ジカン</t>
    </rPh>
    <rPh sb="5" eb="6">
      <t>アシ</t>
    </rPh>
    <rPh sb="7" eb="9">
      <t>ケンショウ</t>
    </rPh>
    <rPh sb="16" eb="18">
      <t>コンカイ</t>
    </rPh>
    <rPh sb="19" eb="20">
      <t>オオ</t>
    </rPh>
    <rPh sb="22" eb="24">
      <t>ジカン</t>
    </rPh>
    <rPh sb="24" eb="25">
      <t>アシ</t>
    </rPh>
    <rPh sb="27" eb="28">
      <t>ハジ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</si>
</sst>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_ "/>
    <numFmt numFmtId="177" formatCode="m/d;@"/>
    <numFmt numFmtId="178" formatCode="#,##0_ ;[Red]\-#,##0\ "/>
    <numFmt numFmtId="179" formatCode="0.0%"/>
    <numFmt numFmtId="180" formatCode="#,##0_ "/>
    <numFmt numFmtId="181" formatCode="0.0_ ;[Red]\-0.0\ "/>
  </numFmts>
  <fonts count="13" x14ac:knownFonts="1">
    <font>
      <sz val="11"/>
      <color indexed="8"/>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b/>
      <sz val="11"/>
      <color indexed="8"/>
      <name val="ＭＳ Ｐゴシック"/>
      <family val="3"/>
      <charset val="128"/>
    </font>
    <font>
      <b/>
      <sz val="14"/>
      <color indexed="8"/>
      <name val="ＭＳ Ｐゴシック"/>
      <family val="3"/>
      <charset val="128"/>
    </font>
    <font>
      <sz val="14"/>
      <color indexed="8"/>
      <name val="ＭＳ Ｐゴシック"/>
      <family val="3"/>
      <charset val="128"/>
    </font>
    <font>
      <b/>
      <sz val="12"/>
      <color indexed="8"/>
      <name val="ＭＳ Ｐゴシック"/>
      <family val="3"/>
      <charset val="128"/>
    </font>
    <font>
      <b/>
      <sz val="11"/>
      <color theme="1"/>
      <name val="ＭＳ Ｐゴシック"/>
      <family val="3"/>
      <charset val="128"/>
      <scheme val="minor"/>
    </font>
    <font>
      <sz val="11"/>
      <name val="ＭＳ Ｐゴシック"/>
      <family val="3"/>
      <charset val="128"/>
      <scheme val="minor"/>
    </font>
    <font>
      <b/>
      <sz val="14"/>
      <color rgb="FFFF0000"/>
      <name val="ＭＳ Ｐゴシック"/>
      <family val="3"/>
      <charset val="128"/>
    </font>
    <font>
      <b/>
      <sz val="11"/>
      <color rgb="FFFF0000"/>
      <name val="ＭＳ Ｐゴシック"/>
      <family val="3"/>
      <charset val="128"/>
    </font>
    <font>
      <sz val="12"/>
      <color indexed="8"/>
      <name val="ＭＳ Ｐゴシック"/>
      <family val="3"/>
      <charset val="128"/>
    </font>
  </fonts>
  <fills count="12">
    <fill>
      <patternFill patternType="none"/>
    </fill>
    <fill>
      <patternFill patternType="gray125"/>
    </fill>
    <fill>
      <patternFill patternType="solid">
        <fgColor rgb="FFFFCC99"/>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FFCC"/>
        <bgColor indexed="64"/>
      </patternFill>
    </fill>
    <fill>
      <patternFill patternType="solid">
        <fgColor theme="8" tint="0.39997558519241921"/>
        <bgColor indexed="64"/>
      </patternFill>
    </fill>
    <fill>
      <patternFill patternType="solid">
        <fgColor rgb="FFFFFF99"/>
        <bgColor indexed="64"/>
      </patternFill>
    </fill>
    <fill>
      <patternFill patternType="solid">
        <fgColor rgb="FFCCFFFF"/>
        <bgColor indexed="64"/>
      </patternFill>
    </fill>
    <fill>
      <patternFill patternType="solid">
        <fgColor rgb="FFFFCCFF"/>
        <bgColor indexed="64"/>
      </patternFill>
    </fill>
    <fill>
      <patternFill patternType="solid">
        <fgColor rgb="FFEAEAEA"/>
        <bgColor indexed="64"/>
      </patternFill>
    </fill>
    <fill>
      <patternFill patternType="solid">
        <fgColor rgb="FFCCCCFF"/>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4">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09">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179" fontId="0" fillId="0" borderId="1" xfId="1" applyNumberFormat="1" applyFont="1" applyBorder="1" applyAlignment="1">
      <alignment horizontal="center" vertical="center"/>
    </xf>
    <xf numFmtId="0" fontId="8" fillId="2" borderId="1" xfId="0" applyFont="1" applyFill="1" applyBorder="1" applyAlignment="1">
      <alignment horizontal="center" vertical="center" shrinkToFit="1"/>
    </xf>
    <xf numFmtId="0" fontId="8" fillId="3" borderId="1" xfId="0" applyFont="1" applyFill="1" applyBorder="1" applyAlignment="1">
      <alignment horizontal="center" vertical="center" shrinkToFit="1"/>
    </xf>
    <xf numFmtId="176" fontId="9" fillId="0" borderId="1" xfId="0" applyNumberFormat="1" applyFont="1" applyBorder="1" applyAlignment="1">
      <alignment horizontal="center" vertical="center"/>
    </xf>
    <xf numFmtId="0" fontId="0" fillId="0" borderId="2" xfId="0" applyBorder="1" applyAlignment="1">
      <alignment horizontal="center" vertical="center"/>
    </xf>
    <xf numFmtId="177" fontId="9" fillId="0" borderId="1" xfId="0" applyNumberFormat="1" applyFont="1" applyBorder="1" applyAlignment="1">
      <alignment horizontal="center" vertical="center"/>
    </xf>
    <xf numFmtId="0" fontId="8" fillId="4" borderId="2" xfId="0" applyFont="1" applyFill="1" applyBorder="1">
      <alignment vertical="center"/>
    </xf>
    <xf numFmtId="0" fontId="0" fillId="0" borderId="3" xfId="0" applyBorder="1" applyAlignment="1">
      <alignment horizontal="center" vertical="center"/>
    </xf>
    <xf numFmtId="0" fontId="8" fillId="0" borderId="3" xfId="0" applyFont="1" applyBorder="1" applyAlignment="1">
      <alignment horizontal="center" vertical="center"/>
    </xf>
    <xf numFmtId="0" fontId="8" fillId="0" borderId="3" xfId="0" applyFont="1" applyBorder="1">
      <alignment vertical="center"/>
    </xf>
    <xf numFmtId="0" fontId="0" fillId="0" borderId="4" xfId="0" applyBorder="1" applyAlignment="1">
      <alignment horizontal="center" vertical="center"/>
    </xf>
    <xf numFmtId="0" fontId="8" fillId="0" borderId="4" xfId="0" applyFont="1" applyBorder="1" applyAlignment="1">
      <alignment horizontal="center" vertical="center"/>
    </xf>
    <xf numFmtId="0" fontId="0" fillId="0" borderId="5" xfId="0" applyBorder="1" applyAlignment="1">
      <alignment horizontal="center" vertical="center"/>
    </xf>
    <xf numFmtId="179" fontId="0" fillId="0" borderId="3" xfId="1" applyNumberFormat="1" applyFont="1" applyBorder="1" applyAlignment="1">
      <alignment horizontal="center" vertical="center"/>
    </xf>
    <xf numFmtId="0" fontId="8" fillId="4" borderId="6" xfId="0" applyFont="1" applyFill="1" applyBorder="1">
      <alignment vertical="center"/>
    </xf>
    <xf numFmtId="0" fontId="8" fillId="5" borderId="1" xfId="0" applyFont="1" applyFill="1" applyBorder="1" applyAlignment="1">
      <alignment horizontal="center" vertical="center" shrinkToFit="1"/>
    </xf>
    <xf numFmtId="0" fontId="9" fillId="0" borderId="1" xfId="0" applyFont="1" applyBorder="1" applyAlignment="1">
      <alignment horizontal="center" vertical="center"/>
    </xf>
    <xf numFmtId="0" fontId="8" fillId="4" borderId="1" xfId="0" applyFont="1" applyFill="1" applyBorder="1" applyAlignment="1">
      <alignment horizontal="center" vertical="center"/>
    </xf>
    <xf numFmtId="0" fontId="8" fillId="4" borderId="5" xfId="0" applyFont="1" applyFill="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0" fontId="6" fillId="0" borderId="0" xfId="0" applyFont="1" applyAlignment="1">
      <alignment horizontal="center" vertical="center"/>
    </xf>
    <xf numFmtId="0" fontId="6" fillId="0" borderId="0" xfId="0" applyFont="1">
      <alignment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5" fillId="6" borderId="1" xfId="0" applyFont="1" applyFill="1" applyBorder="1" applyAlignment="1">
      <alignment horizontal="center" vertical="center"/>
    </xf>
    <xf numFmtId="0" fontId="10" fillId="6" borderId="1" xfId="0" applyFont="1" applyFill="1" applyBorder="1" applyAlignment="1">
      <alignment horizontal="center" vertical="center"/>
    </xf>
    <xf numFmtId="0" fontId="10" fillId="0" borderId="0" xfId="0" applyFont="1" applyAlignment="1">
      <alignment horizontal="center" vertical="center"/>
    </xf>
    <xf numFmtId="14"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7" fillId="0" borderId="0" xfId="0" applyFont="1" applyAlignment="1">
      <alignment horizontal="center" vertical="center"/>
    </xf>
    <xf numFmtId="180" fontId="0" fillId="0" borderId="0" xfId="0" applyNumberFormat="1">
      <alignment vertical="center"/>
    </xf>
    <xf numFmtId="179" fontId="0" fillId="0" borderId="0" xfId="1" applyNumberFormat="1" applyFont="1">
      <alignment vertical="center"/>
    </xf>
    <xf numFmtId="0" fontId="11" fillId="0" borderId="3" xfId="0" applyFont="1" applyBorder="1" applyAlignment="1">
      <alignment horizontal="center" vertical="center"/>
    </xf>
    <xf numFmtId="0" fontId="8" fillId="4" borderId="1" xfId="0" applyFont="1" applyFill="1" applyBorder="1" applyAlignment="1">
      <alignment horizontal="center" vertical="center"/>
    </xf>
    <xf numFmtId="0" fontId="0" fillId="0" borderId="1" xfId="0" applyBorder="1" applyAlignment="1">
      <alignment horizontal="center" vertical="center"/>
    </xf>
    <xf numFmtId="179" fontId="0" fillId="0" borderId="1" xfId="1" applyNumberFormat="1" applyFont="1" applyBorder="1" applyAlignment="1">
      <alignment horizontal="center" vertical="center"/>
    </xf>
    <xf numFmtId="0" fontId="8" fillId="4" borderId="5" xfId="0" applyFont="1" applyFill="1" applyBorder="1" applyAlignment="1">
      <alignment horizontal="center" vertical="center"/>
    </xf>
    <xf numFmtId="0" fontId="0" fillId="0" borderId="2" xfId="0" applyBorder="1" applyAlignment="1">
      <alignment horizontal="center" vertical="center"/>
    </xf>
    <xf numFmtId="0" fontId="9" fillId="0" borderId="1" xfId="0" applyFont="1" applyBorder="1" applyAlignment="1">
      <alignment horizontal="center" vertical="center"/>
    </xf>
    <xf numFmtId="0" fontId="4" fillId="0" borderId="0" xfId="0" applyFont="1">
      <alignment vertical="center"/>
    </xf>
    <xf numFmtId="0" fontId="12" fillId="0" borderId="0" xfId="0" applyFont="1" applyAlignment="1">
      <alignment horizontal="right" vertical="center"/>
    </xf>
    <xf numFmtId="0" fontId="0" fillId="0" borderId="0" xfId="0" applyAlignment="1">
      <alignment horizontal="right" vertical="center"/>
    </xf>
    <xf numFmtId="0" fontId="4" fillId="0" borderId="0" xfId="0" applyFont="1" applyAlignment="1">
      <alignment horizontal="right" vertical="center"/>
    </xf>
    <xf numFmtId="0" fontId="12" fillId="0" borderId="0" xfId="0" applyFont="1" applyAlignment="1">
      <alignment horizontal="left" vertical="center"/>
    </xf>
    <xf numFmtId="0" fontId="8" fillId="4" borderId="1" xfId="0" applyFont="1" applyFill="1" applyBorder="1" applyAlignment="1">
      <alignment horizontal="center" vertical="center"/>
    </xf>
    <xf numFmtId="0" fontId="0" fillId="0" borderId="1" xfId="0" applyBorder="1" applyAlignment="1">
      <alignment horizontal="center" vertical="center"/>
    </xf>
    <xf numFmtId="179" fontId="0" fillId="0" borderId="1" xfId="1" applyNumberFormat="1" applyFont="1" applyBorder="1" applyAlignment="1">
      <alignment horizontal="center" vertical="center"/>
    </xf>
    <xf numFmtId="0" fontId="8" fillId="4" borderId="5" xfId="0" applyFont="1" applyFill="1" applyBorder="1" applyAlignment="1">
      <alignment horizontal="center" vertical="center"/>
    </xf>
    <xf numFmtId="0" fontId="0" fillId="0" borderId="2" xfId="0"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12" fillId="0" borderId="0" xfId="0" applyFont="1" applyAlignment="1">
      <alignment horizontal="center" vertical="center"/>
    </xf>
    <xf numFmtId="0" fontId="8" fillId="4" borderId="1" xfId="0" applyFont="1" applyFill="1" applyBorder="1" applyAlignment="1">
      <alignment horizontal="center" vertical="center"/>
    </xf>
    <xf numFmtId="0" fontId="0" fillId="0" borderId="1" xfId="0" applyBorder="1" applyAlignment="1">
      <alignment horizontal="center" vertical="center"/>
    </xf>
    <xf numFmtId="179" fontId="0" fillId="0" borderId="1" xfId="1" applyNumberFormat="1" applyFont="1" applyBorder="1" applyAlignment="1">
      <alignment horizontal="center" vertical="center"/>
    </xf>
    <xf numFmtId="0" fontId="8" fillId="4" borderId="5" xfId="0" applyFont="1" applyFill="1" applyBorder="1" applyAlignment="1">
      <alignment horizontal="center" vertical="center"/>
    </xf>
    <xf numFmtId="0" fontId="0" fillId="0" borderId="2" xfId="0" applyBorder="1" applyAlignment="1">
      <alignment horizontal="center" vertical="center"/>
    </xf>
    <xf numFmtId="0" fontId="9" fillId="0" borderId="1" xfId="0" applyFont="1" applyBorder="1" applyAlignment="1">
      <alignment horizontal="center" vertical="center"/>
    </xf>
    <xf numFmtId="180" fontId="9" fillId="0" borderId="1" xfId="0" applyNumberFormat="1" applyFont="1" applyBorder="1" applyAlignment="1">
      <alignment horizontal="center" vertical="center"/>
    </xf>
    <xf numFmtId="0" fontId="9" fillId="0" borderId="1" xfId="0" applyFont="1" applyBorder="1" applyAlignment="1">
      <alignment horizontal="center" vertical="center"/>
    </xf>
    <xf numFmtId="178" fontId="9" fillId="0" borderId="1" xfId="0" applyNumberFormat="1" applyFont="1" applyBorder="1" applyAlignment="1">
      <alignment horizontal="center" vertical="center"/>
    </xf>
    <xf numFmtId="181" fontId="9" fillId="0" borderId="1" xfId="0" applyNumberFormat="1" applyFont="1" applyBorder="1" applyAlignment="1">
      <alignment horizontal="center" vertical="center"/>
    </xf>
    <xf numFmtId="0" fontId="9" fillId="0" borderId="7" xfId="0" applyFont="1" applyBorder="1" applyAlignment="1">
      <alignment horizontal="center" vertical="center"/>
    </xf>
    <xf numFmtId="0" fontId="9" fillId="0" borderId="2" xfId="0" applyFont="1" applyBorder="1" applyAlignment="1">
      <alignment horizontal="center" vertical="center"/>
    </xf>
    <xf numFmtId="0" fontId="8" fillId="3" borderId="10" xfId="0" applyFont="1" applyFill="1" applyBorder="1" applyAlignment="1">
      <alignment horizontal="center" vertical="center" shrinkToFit="1"/>
    </xf>
    <xf numFmtId="0" fontId="8" fillId="3" borderId="3" xfId="0" applyFont="1" applyFill="1" applyBorder="1" applyAlignment="1">
      <alignment horizontal="center" vertical="center" shrinkToFit="1"/>
    </xf>
    <xf numFmtId="0" fontId="8" fillId="3" borderId="2" xfId="0" applyFont="1" applyFill="1" applyBorder="1" applyAlignment="1">
      <alignment horizontal="center" vertical="center" shrinkToFit="1"/>
    </xf>
    <xf numFmtId="0" fontId="8" fillId="11" borderId="1" xfId="0" applyFont="1" applyFill="1" applyBorder="1" applyAlignment="1">
      <alignment horizontal="center" vertical="center" shrinkToFit="1"/>
    </xf>
    <xf numFmtId="0" fontId="8" fillId="5" borderId="7" xfId="0" applyFont="1" applyFill="1" applyBorder="1" applyAlignment="1">
      <alignment horizontal="center" vertical="center" shrinkToFit="1"/>
    </xf>
    <xf numFmtId="0" fontId="8" fillId="5" borderId="2" xfId="0" applyFont="1" applyFill="1" applyBorder="1" applyAlignment="1">
      <alignment horizontal="center" vertical="center" shrinkToFit="1"/>
    </xf>
    <xf numFmtId="0" fontId="8" fillId="2" borderId="7"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0" fontId="8" fillId="3" borderId="7" xfId="0" applyFont="1" applyFill="1" applyBorder="1" applyAlignment="1">
      <alignment horizontal="center" vertical="center" shrinkToFit="1"/>
    </xf>
    <xf numFmtId="0" fontId="8" fillId="4" borderId="1" xfId="0" applyFont="1" applyFill="1" applyBorder="1" applyAlignment="1">
      <alignment horizontal="center" vertical="center" shrinkToFit="1"/>
    </xf>
    <xf numFmtId="179" fontId="0" fillId="0" borderId="1" xfId="1" applyNumberFormat="1" applyFont="1" applyBorder="1" applyAlignment="1">
      <alignment horizontal="center" vertical="center"/>
    </xf>
    <xf numFmtId="0" fontId="8" fillId="4" borderId="5" xfId="0" applyFont="1" applyFill="1" applyBorder="1" applyAlignment="1">
      <alignment horizontal="center" vertical="center"/>
    </xf>
    <xf numFmtId="0" fontId="8" fillId="4" borderId="1" xfId="0" applyFont="1" applyFill="1"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8" fillId="8" borderId="8" xfId="0" applyFont="1" applyFill="1" applyBorder="1" applyAlignment="1">
      <alignment horizontal="center" vertical="center" shrinkToFit="1"/>
    </xf>
    <xf numFmtId="0" fontId="8" fillId="8" borderId="1" xfId="0" applyFont="1" applyFill="1" applyBorder="1" applyAlignment="1">
      <alignment horizontal="center" vertical="center" shrinkToFit="1"/>
    </xf>
    <xf numFmtId="0" fontId="8" fillId="9" borderId="6" xfId="0" applyFont="1" applyFill="1" applyBorder="1" applyAlignment="1">
      <alignment horizontal="center" vertical="center" shrinkToFit="1"/>
    </xf>
    <xf numFmtId="0" fontId="8" fillId="9" borderId="9" xfId="0" applyFont="1" applyFill="1" applyBorder="1" applyAlignment="1">
      <alignment horizontal="center" vertical="center" shrinkToFit="1"/>
    </xf>
    <xf numFmtId="0" fontId="8" fillId="9" borderId="10" xfId="0" applyFont="1" applyFill="1" applyBorder="1" applyAlignment="1">
      <alignment horizontal="center" vertical="center" shrinkToFit="1"/>
    </xf>
    <xf numFmtId="0" fontId="8" fillId="9" borderId="11" xfId="0" applyFont="1" applyFill="1" applyBorder="1" applyAlignment="1">
      <alignment horizontal="center" vertical="center" shrinkToFit="1"/>
    </xf>
    <xf numFmtId="0" fontId="8" fillId="5" borderId="10" xfId="0" applyFont="1" applyFill="1" applyBorder="1" applyAlignment="1">
      <alignment horizontal="center" vertical="center" shrinkToFit="1"/>
    </xf>
    <xf numFmtId="0" fontId="8" fillId="5" borderId="3" xfId="0" applyFont="1" applyFill="1" applyBorder="1" applyAlignment="1">
      <alignment horizontal="center" vertical="center" shrinkToFit="1"/>
    </xf>
    <xf numFmtId="0" fontId="8" fillId="2" borderId="10" xfId="0" applyFont="1" applyFill="1" applyBorder="1" applyAlignment="1">
      <alignment horizontal="center" vertical="center" shrinkToFit="1"/>
    </xf>
    <xf numFmtId="0" fontId="8" fillId="2" borderId="3" xfId="0" applyFont="1" applyFill="1" applyBorder="1" applyAlignment="1">
      <alignment horizontal="center" vertical="center" shrinkToFit="1"/>
    </xf>
    <xf numFmtId="0" fontId="8" fillId="10" borderId="1" xfId="0" applyFont="1" applyFill="1" applyBorder="1" applyAlignment="1">
      <alignment horizontal="center" vertical="center" shrinkToFit="1"/>
    </xf>
    <xf numFmtId="178" fontId="0" fillId="0" borderId="1" xfId="0" applyNumberFormat="1" applyBorder="1" applyAlignment="1">
      <alignment horizontal="center" vertical="center"/>
    </xf>
    <xf numFmtId="181" fontId="0" fillId="0" borderId="1" xfId="0" applyNumberFormat="1" applyBorder="1" applyAlignment="1">
      <alignment horizontal="center" vertical="center"/>
    </xf>
    <xf numFmtId="0" fontId="0" fillId="0" borderId="1" xfId="0" applyBorder="1" applyAlignment="1">
      <alignment horizontal="center" vertical="center"/>
    </xf>
    <xf numFmtId="180"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0" fontId="0" fillId="7" borderId="1" xfId="0" applyFill="1" applyBorder="1" applyAlignment="1">
      <alignment horizontal="center" vertical="center"/>
    </xf>
    <xf numFmtId="180" fontId="0" fillId="7" borderId="1" xfId="0" applyNumberFormat="1" applyFill="1" applyBorder="1" applyAlignment="1">
      <alignment horizontal="center" vertical="center"/>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vertical="top" wrapText="1"/>
    </xf>
    <xf numFmtId="0" fontId="0" fillId="0" borderId="0" xfId="0" applyAlignment="1">
      <alignment vertical="top"/>
    </xf>
    <xf numFmtId="0" fontId="6" fillId="0" borderId="12" xfId="0" applyFont="1" applyBorder="1" applyAlignment="1">
      <alignment horizontal="center" vertical="center"/>
    </xf>
    <xf numFmtId="0" fontId="10" fillId="0" borderId="12" xfId="0" applyFont="1" applyBorder="1" applyAlignment="1">
      <alignment horizontal="center" vertical="center"/>
    </xf>
  </cellXfs>
  <cellStyles count="4">
    <cellStyle name="パーセント" xfId="1" builtinId="5"/>
    <cellStyle name="標準" xfId="0" builtinId="0"/>
    <cellStyle name="標準 2" xfId="2" xr:uid="{00000000-0005-0000-0000-000002000000}"/>
    <cellStyle name="標準 3" xfId="3" xr:uid="{00000000-0005-0000-0000-000003000000}"/>
  </cellStyles>
  <dxfs count="468">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496956</xdr:colOff>
      <xdr:row>61</xdr:row>
      <xdr:rowOff>8283</xdr:rowOff>
    </xdr:from>
    <xdr:to>
      <xdr:col>18</xdr:col>
      <xdr:colOff>273326</xdr:colOff>
      <xdr:row>107</xdr:row>
      <xdr:rowOff>115957</xdr:rowOff>
    </xdr:to>
    <xdr:cxnSp macro="">
      <xdr:nvCxnSpPr>
        <xdr:cNvPr id="2" name="直線コネクタ 1">
          <a:extLst>
            <a:ext uri="{FF2B5EF4-FFF2-40B4-BE49-F238E27FC236}">
              <a16:creationId xmlns:a16="http://schemas.microsoft.com/office/drawing/2014/main" id="{9C8532EF-AA0B-4AE8-822A-9349FF9415F7}"/>
            </a:ext>
          </a:extLst>
        </xdr:cNvPr>
        <xdr:cNvCxnSpPr/>
      </xdr:nvCxnSpPr>
      <xdr:spPr>
        <a:xfrm>
          <a:off x="712304" y="11164957"/>
          <a:ext cx="8365435" cy="810867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8283</xdr:colOff>
      <xdr:row>61</xdr:row>
      <xdr:rowOff>8283</xdr:rowOff>
    </xdr:from>
    <xdr:to>
      <xdr:col>17</xdr:col>
      <xdr:colOff>8283</xdr:colOff>
      <xdr:row>108</xdr:row>
      <xdr:rowOff>24848</xdr:rowOff>
    </xdr:to>
    <xdr:cxnSp macro="">
      <xdr:nvCxnSpPr>
        <xdr:cNvPr id="3" name="直線コネクタ 2">
          <a:extLst>
            <a:ext uri="{FF2B5EF4-FFF2-40B4-BE49-F238E27FC236}">
              <a16:creationId xmlns:a16="http://schemas.microsoft.com/office/drawing/2014/main" id="{32EDC0EB-E76C-4C3B-AB68-01E57E1542A2}"/>
            </a:ext>
          </a:extLst>
        </xdr:cNvPr>
        <xdr:cNvCxnSpPr/>
      </xdr:nvCxnSpPr>
      <xdr:spPr>
        <a:xfrm>
          <a:off x="728870" y="11164957"/>
          <a:ext cx="7578587" cy="81915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61</xdr:row>
      <xdr:rowOff>8283</xdr:rowOff>
    </xdr:from>
    <xdr:to>
      <xdr:col>16</xdr:col>
      <xdr:colOff>488674</xdr:colOff>
      <xdr:row>108</xdr:row>
      <xdr:rowOff>0</xdr:rowOff>
    </xdr:to>
    <xdr:cxnSp macro="">
      <xdr:nvCxnSpPr>
        <xdr:cNvPr id="3" name="直線コネクタ 2">
          <a:extLst>
            <a:ext uri="{FF2B5EF4-FFF2-40B4-BE49-F238E27FC236}">
              <a16:creationId xmlns:a16="http://schemas.microsoft.com/office/drawing/2014/main" id="{3361C87A-C8F1-486B-8D56-2934E842018C}"/>
            </a:ext>
          </a:extLst>
        </xdr:cNvPr>
        <xdr:cNvCxnSpPr/>
      </xdr:nvCxnSpPr>
      <xdr:spPr>
        <a:xfrm>
          <a:off x="720587" y="11164957"/>
          <a:ext cx="7562022" cy="816665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18</xdr:col>
      <xdr:colOff>652649</xdr:colOff>
      <xdr:row>30</xdr:row>
      <xdr:rowOff>40238</xdr:rowOff>
    </xdr:to>
    <xdr:pic>
      <xdr:nvPicPr>
        <xdr:cNvPr id="2" name="図 1">
          <a:extLst>
            <a:ext uri="{FF2B5EF4-FFF2-40B4-BE49-F238E27FC236}">
              <a16:creationId xmlns:a16="http://schemas.microsoft.com/office/drawing/2014/main" id="{C0BAA7BE-6CCE-4583-A7B5-0A3F125248E4}"/>
            </a:ext>
          </a:extLst>
        </xdr:cNvPr>
        <xdr:cNvPicPr>
          <a:picLocks noChangeAspect="1"/>
        </xdr:cNvPicPr>
      </xdr:nvPicPr>
      <xdr:blipFill>
        <a:blip xmlns:r="http://schemas.openxmlformats.org/officeDocument/2006/relationships" r:embed="rId1"/>
        <a:stretch>
          <a:fillRect/>
        </a:stretch>
      </xdr:blipFill>
      <xdr:spPr>
        <a:xfrm>
          <a:off x="561975" y="171450"/>
          <a:ext cx="12244574" cy="5288513"/>
        </a:xfrm>
        <a:prstGeom prst="rect">
          <a:avLst/>
        </a:prstGeom>
      </xdr:spPr>
    </xdr:pic>
    <xdr:clientData/>
  </xdr:twoCellAnchor>
  <xdr:twoCellAnchor editAs="oneCell">
    <xdr:from>
      <xdr:col>1</xdr:col>
      <xdr:colOff>76200</xdr:colOff>
      <xdr:row>32</xdr:row>
      <xdr:rowOff>38100</xdr:rowOff>
    </xdr:from>
    <xdr:to>
      <xdr:col>14</xdr:col>
      <xdr:colOff>527634</xdr:colOff>
      <xdr:row>55</xdr:row>
      <xdr:rowOff>87427</xdr:rowOff>
    </xdr:to>
    <xdr:pic>
      <xdr:nvPicPr>
        <xdr:cNvPr id="3" name="図 2">
          <a:extLst>
            <a:ext uri="{FF2B5EF4-FFF2-40B4-BE49-F238E27FC236}">
              <a16:creationId xmlns:a16="http://schemas.microsoft.com/office/drawing/2014/main" id="{4B5D9C7C-DE31-475A-A2D2-4EDD63A561F8}"/>
            </a:ext>
          </a:extLst>
        </xdr:cNvPr>
        <xdr:cNvPicPr>
          <a:picLocks noChangeAspect="1"/>
        </xdr:cNvPicPr>
      </xdr:nvPicPr>
      <xdr:blipFill>
        <a:blip xmlns:r="http://schemas.openxmlformats.org/officeDocument/2006/relationships" r:embed="rId2"/>
        <a:stretch>
          <a:fillRect/>
        </a:stretch>
      </xdr:blipFill>
      <xdr:spPr>
        <a:xfrm>
          <a:off x="638175" y="5819775"/>
          <a:ext cx="9300159" cy="4211752"/>
        </a:xfrm>
        <a:prstGeom prst="rect">
          <a:avLst/>
        </a:prstGeom>
      </xdr:spPr>
    </xdr:pic>
    <xdr:clientData/>
  </xdr:twoCellAnchor>
  <xdr:twoCellAnchor>
    <xdr:from>
      <xdr:col>6</xdr:col>
      <xdr:colOff>600075</xdr:colOff>
      <xdr:row>44</xdr:row>
      <xdr:rowOff>171450</xdr:rowOff>
    </xdr:from>
    <xdr:to>
      <xdr:col>9</xdr:col>
      <xdr:colOff>38100</xdr:colOff>
      <xdr:row>44</xdr:row>
      <xdr:rowOff>171450</xdr:rowOff>
    </xdr:to>
    <xdr:cxnSp macro="">
      <xdr:nvCxnSpPr>
        <xdr:cNvPr id="5" name="直線コネクタ 4">
          <a:extLst>
            <a:ext uri="{FF2B5EF4-FFF2-40B4-BE49-F238E27FC236}">
              <a16:creationId xmlns:a16="http://schemas.microsoft.com/office/drawing/2014/main" id="{CF6CA97B-C7DB-4AC1-9FB9-39AA58D8CE90}"/>
            </a:ext>
          </a:extLst>
        </xdr:cNvPr>
        <xdr:cNvCxnSpPr/>
      </xdr:nvCxnSpPr>
      <xdr:spPr>
        <a:xfrm>
          <a:off x="4524375" y="8124825"/>
          <a:ext cx="14954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590550</xdr:colOff>
      <xdr:row>45</xdr:row>
      <xdr:rowOff>114300</xdr:rowOff>
    </xdr:from>
    <xdr:to>
      <xdr:col>9</xdr:col>
      <xdr:colOff>419100</xdr:colOff>
      <xdr:row>45</xdr:row>
      <xdr:rowOff>123825</xdr:rowOff>
    </xdr:to>
    <xdr:cxnSp macro="">
      <xdr:nvCxnSpPr>
        <xdr:cNvPr id="7" name="直線コネクタ 6">
          <a:extLst>
            <a:ext uri="{FF2B5EF4-FFF2-40B4-BE49-F238E27FC236}">
              <a16:creationId xmlns:a16="http://schemas.microsoft.com/office/drawing/2014/main" id="{2BCE0B56-7B56-403F-A963-7E04D9A24AA0}"/>
            </a:ext>
          </a:extLst>
        </xdr:cNvPr>
        <xdr:cNvCxnSpPr/>
      </xdr:nvCxnSpPr>
      <xdr:spPr>
        <a:xfrm>
          <a:off x="4514850" y="8248650"/>
          <a:ext cx="1885950"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590550</xdr:colOff>
      <xdr:row>46</xdr:row>
      <xdr:rowOff>152400</xdr:rowOff>
    </xdr:from>
    <xdr:to>
      <xdr:col>10</xdr:col>
      <xdr:colOff>38100</xdr:colOff>
      <xdr:row>46</xdr:row>
      <xdr:rowOff>161925</xdr:rowOff>
    </xdr:to>
    <xdr:cxnSp macro="">
      <xdr:nvCxnSpPr>
        <xdr:cNvPr id="9" name="直線コネクタ 8">
          <a:extLst>
            <a:ext uri="{FF2B5EF4-FFF2-40B4-BE49-F238E27FC236}">
              <a16:creationId xmlns:a16="http://schemas.microsoft.com/office/drawing/2014/main" id="{FFE0BB8C-ABEB-4C01-A8F2-D68300DF8FF3}"/>
            </a:ext>
          </a:extLst>
        </xdr:cNvPr>
        <xdr:cNvCxnSpPr/>
      </xdr:nvCxnSpPr>
      <xdr:spPr>
        <a:xfrm flipV="1">
          <a:off x="4514850" y="8467725"/>
          <a:ext cx="2190750"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514350</xdr:colOff>
      <xdr:row>41</xdr:row>
      <xdr:rowOff>57150</xdr:rowOff>
    </xdr:from>
    <xdr:to>
      <xdr:col>8</xdr:col>
      <xdr:colOff>47625</xdr:colOff>
      <xdr:row>41</xdr:row>
      <xdr:rowOff>57150</xdr:rowOff>
    </xdr:to>
    <xdr:cxnSp macro="">
      <xdr:nvCxnSpPr>
        <xdr:cNvPr id="13" name="直線コネクタ 12">
          <a:extLst>
            <a:ext uri="{FF2B5EF4-FFF2-40B4-BE49-F238E27FC236}">
              <a16:creationId xmlns:a16="http://schemas.microsoft.com/office/drawing/2014/main" id="{53CF3540-B641-4147-A68E-47981974C6AB}"/>
            </a:ext>
          </a:extLst>
        </xdr:cNvPr>
        <xdr:cNvCxnSpPr/>
      </xdr:nvCxnSpPr>
      <xdr:spPr>
        <a:xfrm>
          <a:off x="4438650" y="7467600"/>
          <a:ext cx="9048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304800</xdr:colOff>
      <xdr:row>37</xdr:row>
      <xdr:rowOff>57150</xdr:rowOff>
    </xdr:from>
    <xdr:to>
      <xdr:col>9</xdr:col>
      <xdr:colOff>238125</xdr:colOff>
      <xdr:row>40</xdr:row>
      <xdr:rowOff>0</xdr:rowOff>
    </xdr:to>
    <xdr:cxnSp macro="">
      <xdr:nvCxnSpPr>
        <xdr:cNvPr id="18" name="直線矢印コネクタ 17">
          <a:extLst>
            <a:ext uri="{FF2B5EF4-FFF2-40B4-BE49-F238E27FC236}">
              <a16:creationId xmlns:a16="http://schemas.microsoft.com/office/drawing/2014/main" id="{C32CA558-DD73-430D-B25C-91F648572B69}"/>
            </a:ext>
          </a:extLst>
        </xdr:cNvPr>
        <xdr:cNvCxnSpPr/>
      </xdr:nvCxnSpPr>
      <xdr:spPr>
        <a:xfrm flipH="1">
          <a:off x="5600700" y="6743700"/>
          <a:ext cx="619125" cy="48577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390526</xdr:colOff>
      <xdr:row>35</xdr:row>
      <xdr:rowOff>123825</xdr:rowOff>
    </xdr:from>
    <xdr:to>
      <xdr:col>11</xdr:col>
      <xdr:colOff>190500</xdr:colOff>
      <xdr:row>37</xdr:row>
      <xdr:rowOff>9525</xdr:rowOff>
    </xdr:to>
    <xdr:sp macro="" textlink="">
      <xdr:nvSpPr>
        <xdr:cNvPr id="20" name="テキスト ボックス 19">
          <a:extLst>
            <a:ext uri="{FF2B5EF4-FFF2-40B4-BE49-F238E27FC236}">
              <a16:creationId xmlns:a16="http://schemas.microsoft.com/office/drawing/2014/main" id="{860C72C5-E942-48D0-B265-1987D4FBBF8E}"/>
            </a:ext>
          </a:extLst>
        </xdr:cNvPr>
        <xdr:cNvSpPr txBox="1"/>
      </xdr:nvSpPr>
      <xdr:spPr>
        <a:xfrm>
          <a:off x="6372226" y="6448425"/>
          <a:ext cx="1171574"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ここでエントリー</a:t>
          </a:r>
        </a:p>
      </xdr:txBody>
    </xdr:sp>
    <xdr:clientData/>
  </xdr:twoCellAnchor>
  <xdr:twoCellAnchor editAs="oneCell">
    <xdr:from>
      <xdr:col>1</xdr:col>
      <xdr:colOff>0</xdr:colOff>
      <xdr:row>58</xdr:row>
      <xdr:rowOff>0</xdr:rowOff>
    </xdr:from>
    <xdr:to>
      <xdr:col>16</xdr:col>
      <xdr:colOff>270941</xdr:colOff>
      <xdr:row>80</xdr:row>
      <xdr:rowOff>173129</xdr:rowOff>
    </xdr:to>
    <xdr:pic>
      <xdr:nvPicPr>
        <xdr:cNvPr id="28" name="図 27">
          <a:extLst>
            <a:ext uri="{FF2B5EF4-FFF2-40B4-BE49-F238E27FC236}">
              <a16:creationId xmlns:a16="http://schemas.microsoft.com/office/drawing/2014/main" id="{36D94A47-E798-4E6C-861C-8B0DDC8DC771}"/>
            </a:ext>
          </a:extLst>
        </xdr:cNvPr>
        <xdr:cNvPicPr>
          <a:picLocks noChangeAspect="1"/>
        </xdr:cNvPicPr>
      </xdr:nvPicPr>
      <xdr:blipFill>
        <a:blip xmlns:r="http://schemas.openxmlformats.org/officeDocument/2006/relationships" r:embed="rId3"/>
        <a:stretch>
          <a:fillRect/>
        </a:stretch>
      </xdr:blipFill>
      <xdr:spPr>
        <a:xfrm>
          <a:off x="561975" y="10487025"/>
          <a:ext cx="10491266" cy="4154579"/>
        </a:xfrm>
        <a:prstGeom prst="rect">
          <a:avLst/>
        </a:prstGeom>
      </xdr:spPr>
    </xdr:pic>
    <xdr:clientData/>
  </xdr:twoCellAnchor>
  <xdr:twoCellAnchor>
    <xdr:from>
      <xdr:col>9</xdr:col>
      <xdr:colOff>428625</xdr:colOff>
      <xdr:row>60</xdr:row>
      <xdr:rowOff>152400</xdr:rowOff>
    </xdr:from>
    <xdr:to>
      <xdr:col>12</xdr:col>
      <xdr:colOff>561975</xdr:colOff>
      <xdr:row>60</xdr:row>
      <xdr:rowOff>161925</xdr:rowOff>
    </xdr:to>
    <xdr:cxnSp macro="">
      <xdr:nvCxnSpPr>
        <xdr:cNvPr id="39" name="直線コネクタ 38">
          <a:extLst>
            <a:ext uri="{FF2B5EF4-FFF2-40B4-BE49-F238E27FC236}">
              <a16:creationId xmlns:a16="http://schemas.microsoft.com/office/drawing/2014/main" id="{5910099B-078A-4A5C-AD26-A2964B0EB6AA}"/>
            </a:ext>
          </a:extLst>
        </xdr:cNvPr>
        <xdr:cNvCxnSpPr/>
      </xdr:nvCxnSpPr>
      <xdr:spPr>
        <a:xfrm flipV="1">
          <a:off x="6410325" y="11001375"/>
          <a:ext cx="2190750"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409575</xdr:colOff>
      <xdr:row>60</xdr:row>
      <xdr:rowOff>47625</xdr:rowOff>
    </xdr:from>
    <xdr:to>
      <xdr:col>12</xdr:col>
      <xdr:colOff>542925</xdr:colOff>
      <xdr:row>60</xdr:row>
      <xdr:rowOff>57150</xdr:rowOff>
    </xdr:to>
    <xdr:cxnSp macro="">
      <xdr:nvCxnSpPr>
        <xdr:cNvPr id="42" name="直線コネクタ 41">
          <a:extLst>
            <a:ext uri="{FF2B5EF4-FFF2-40B4-BE49-F238E27FC236}">
              <a16:creationId xmlns:a16="http://schemas.microsoft.com/office/drawing/2014/main" id="{79C6022A-3601-49E0-8F5B-B431022E5AAF}"/>
            </a:ext>
          </a:extLst>
        </xdr:cNvPr>
        <xdr:cNvCxnSpPr/>
      </xdr:nvCxnSpPr>
      <xdr:spPr>
        <a:xfrm flipV="1">
          <a:off x="6391275" y="10896600"/>
          <a:ext cx="2190750"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390525</xdr:colOff>
      <xdr:row>66</xdr:row>
      <xdr:rowOff>57150</xdr:rowOff>
    </xdr:from>
    <xdr:to>
      <xdr:col>12</xdr:col>
      <xdr:colOff>523875</xdr:colOff>
      <xdr:row>66</xdr:row>
      <xdr:rowOff>66675</xdr:rowOff>
    </xdr:to>
    <xdr:cxnSp macro="">
      <xdr:nvCxnSpPr>
        <xdr:cNvPr id="43" name="直線コネクタ 42">
          <a:extLst>
            <a:ext uri="{FF2B5EF4-FFF2-40B4-BE49-F238E27FC236}">
              <a16:creationId xmlns:a16="http://schemas.microsoft.com/office/drawing/2014/main" id="{1F62E563-5731-4AF7-ABA7-7EF5292127D1}"/>
            </a:ext>
          </a:extLst>
        </xdr:cNvPr>
        <xdr:cNvCxnSpPr/>
      </xdr:nvCxnSpPr>
      <xdr:spPr>
        <a:xfrm flipV="1">
          <a:off x="6372225" y="11991975"/>
          <a:ext cx="2190750"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457200</xdr:colOff>
      <xdr:row>59</xdr:row>
      <xdr:rowOff>19051</xdr:rowOff>
    </xdr:from>
    <xdr:to>
      <xdr:col>14</xdr:col>
      <xdr:colOff>152400</xdr:colOff>
      <xdr:row>59</xdr:row>
      <xdr:rowOff>28575</xdr:rowOff>
    </xdr:to>
    <xdr:cxnSp macro="">
      <xdr:nvCxnSpPr>
        <xdr:cNvPr id="44" name="直線コネクタ 43">
          <a:extLst>
            <a:ext uri="{FF2B5EF4-FFF2-40B4-BE49-F238E27FC236}">
              <a16:creationId xmlns:a16="http://schemas.microsoft.com/office/drawing/2014/main" id="{D3EB7976-A147-4CCD-B77C-B50EDEC179D1}"/>
            </a:ext>
          </a:extLst>
        </xdr:cNvPr>
        <xdr:cNvCxnSpPr/>
      </xdr:nvCxnSpPr>
      <xdr:spPr>
        <a:xfrm>
          <a:off x="6438900" y="10687051"/>
          <a:ext cx="3124200" cy="952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13"/>
  <sheetViews>
    <sheetView workbookViewId="0">
      <selection activeCell="A3" sqref="A3"/>
    </sheetView>
  </sheetViews>
  <sheetFormatPr defaultRowHeight="13.5" x14ac:dyDescent="0.15"/>
  <sheetData>
    <row r="2" spans="1:2" x14ac:dyDescent="0.15">
      <c r="A2" t="s">
        <v>51</v>
      </c>
    </row>
    <row r="3" spans="1:2" x14ac:dyDescent="0.15">
      <c r="A3">
        <v>100000</v>
      </c>
    </row>
    <row r="5" spans="1:2" x14ac:dyDescent="0.15">
      <c r="A5" t="s">
        <v>52</v>
      </c>
    </row>
    <row r="6" spans="1:2" x14ac:dyDescent="0.15">
      <c r="A6" t="s">
        <v>59</v>
      </c>
      <c r="B6">
        <v>90</v>
      </c>
    </row>
    <row r="7" spans="1:2" x14ac:dyDescent="0.15">
      <c r="A7" t="s">
        <v>58</v>
      </c>
      <c r="B7">
        <v>90</v>
      </c>
    </row>
    <row r="8" spans="1:2" x14ac:dyDescent="0.15">
      <c r="A8" t="s">
        <v>56</v>
      </c>
      <c r="B8">
        <v>110</v>
      </c>
    </row>
    <row r="9" spans="1:2" x14ac:dyDescent="0.15">
      <c r="A9" t="s">
        <v>54</v>
      </c>
      <c r="B9">
        <v>120</v>
      </c>
    </row>
    <row r="10" spans="1:2" x14ac:dyDescent="0.15">
      <c r="A10" t="s">
        <v>55</v>
      </c>
      <c r="B10">
        <v>150</v>
      </c>
    </row>
    <row r="11" spans="1:2" x14ac:dyDescent="0.15">
      <c r="A11" t="s">
        <v>60</v>
      </c>
      <c r="B11">
        <v>100</v>
      </c>
    </row>
    <row r="12" spans="1:2" x14ac:dyDescent="0.15">
      <c r="A12" t="s">
        <v>57</v>
      </c>
      <c r="B12">
        <v>80</v>
      </c>
    </row>
    <row r="13" spans="1:2" x14ac:dyDescent="0.15">
      <c r="A13" t="s">
        <v>53</v>
      </c>
      <c r="B13">
        <v>120</v>
      </c>
    </row>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V109"/>
  <sheetViews>
    <sheetView zoomScale="115" zoomScaleNormal="115" workbookViewId="0">
      <pane ySplit="8" topLeftCell="A9" activePane="bottomLeft" state="frozen"/>
      <selection pane="bottomLeft" activeCell="C7" sqref="C7:D8"/>
    </sheetView>
  </sheetViews>
  <sheetFormatPr defaultRowHeight="13.5" x14ac:dyDescent="0.15"/>
  <cols>
    <col min="1" max="1" width="2.875" customWidth="1"/>
    <col min="2" max="18" width="6.625" customWidth="1"/>
    <col min="22" max="22" width="10.875" style="22" bestFit="1" customWidth="1"/>
  </cols>
  <sheetData>
    <row r="2" spans="2:21" x14ac:dyDescent="0.15">
      <c r="B2" s="81" t="s">
        <v>5</v>
      </c>
      <c r="C2" s="81"/>
      <c r="D2" s="97"/>
      <c r="E2" s="97"/>
      <c r="F2" s="81" t="s">
        <v>6</v>
      </c>
      <c r="G2" s="81"/>
      <c r="H2" s="97" t="s">
        <v>36</v>
      </c>
      <c r="I2" s="97"/>
      <c r="J2" s="81" t="s">
        <v>7</v>
      </c>
      <c r="K2" s="81"/>
      <c r="L2" s="98">
        <f>C9</f>
        <v>1000000</v>
      </c>
      <c r="M2" s="97"/>
      <c r="N2" s="81" t="s">
        <v>8</v>
      </c>
      <c r="O2" s="81"/>
      <c r="P2" s="98" t="e">
        <f>C108+R108</f>
        <v>#VALUE!</v>
      </c>
      <c r="Q2" s="97"/>
      <c r="R2" s="1"/>
      <c r="S2" s="1"/>
      <c r="T2" s="1"/>
    </row>
    <row r="3" spans="2:21" ht="57" customHeight="1" x14ac:dyDescent="0.15">
      <c r="B3" s="81" t="s">
        <v>9</v>
      </c>
      <c r="C3" s="81"/>
      <c r="D3" s="99" t="s">
        <v>38</v>
      </c>
      <c r="E3" s="99"/>
      <c r="F3" s="99"/>
      <c r="G3" s="99"/>
      <c r="H3" s="99"/>
      <c r="I3" s="99"/>
      <c r="J3" s="81" t="s">
        <v>10</v>
      </c>
      <c r="K3" s="81"/>
      <c r="L3" s="99" t="s">
        <v>35</v>
      </c>
      <c r="M3" s="100"/>
      <c r="N3" s="100"/>
      <c r="O3" s="100"/>
      <c r="P3" s="100"/>
      <c r="Q3" s="100"/>
      <c r="R3" s="1"/>
      <c r="S3" s="1"/>
    </row>
    <row r="4" spans="2:21" x14ac:dyDescent="0.15">
      <c r="B4" s="81" t="s">
        <v>11</v>
      </c>
      <c r="C4" s="81"/>
      <c r="D4" s="95">
        <f>SUM($R$9:$S$993)</f>
        <v>153684.21052631587</v>
      </c>
      <c r="E4" s="95"/>
      <c r="F4" s="81" t="s">
        <v>12</v>
      </c>
      <c r="G4" s="81"/>
      <c r="H4" s="96">
        <f>SUM($T$9:$U$108)</f>
        <v>292.00000000000017</v>
      </c>
      <c r="I4" s="97"/>
      <c r="J4" s="78" t="s">
        <v>13</v>
      </c>
      <c r="K4" s="78"/>
      <c r="L4" s="98">
        <f>MAX($C$9:$D$990)-C9</f>
        <v>153684.21052631596</v>
      </c>
      <c r="M4" s="98"/>
      <c r="N4" s="78" t="s">
        <v>14</v>
      </c>
      <c r="O4" s="78"/>
      <c r="P4" s="95">
        <f>MIN($C$9:$D$990)-C9</f>
        <v>0</v>
      </c>
      <c r="Q4" s="95"/>
      <c r="R4" s="1"/>
      <c r="S4" s="1"/>
      <c r="T4" s="1"/>
    </row>
    <row r="5" spans="2:21" x14ac:dyDescent="0.15">
      <c r="B5" s="21" t="s">
        <v>15</v>
      </c>
      <c r="C5" s="2">
        <f>COUNTIF($R$9:$R$990,"&gt;0")</f>
        <v>1</v>
      </c>
      <c r="D5" s="20" t="s">
        <v>16</v>
      </c>
      <c r="E5" s="15">
        <f>COUNTIF($R$9:$R$990,"&lt;0")</f>
        <v>0</v>
      </c>
      <c r="F5" s="20" t="s">
        <v>17</v>
      </c>
      <c r="G5" s="2">
        <f>COUNTIF($R$9:$R$990,"=0")</f>
        <v>0</v>
      </c>
      <c r="H5" s="20" t="s">
        <v>18</v>
      </c>
      <c r="I5" s="3">
        <f>C5/SUM(C5,E5,G5)</f>
        <v>1</v>
      </c>
      <c r="J5" s="80" t="s">
        <v>19</v>
      </c>
      <c r="K5" s="81"/>
      <c r="L5" s="82"/>
      <c r="M5" s="83"/>
      <c r="N5" s="17" t="s">
        <v>20</v>
      </c>
      <c r="O5" s="9"/>
      <c r="P5" s="82"/>
      <c r="Q5" s="83"/>
      <c r="R5" s="1"/>
      <c r="S5" s="1"/>
      <c r="T5" s="1"/>
    </row>
    <row r="6" spans="2:21" x14ac:dyDescent="0.15">
      <c r="B6" s="11"/>
      <c r="C6" s="13"/>
      <c r="D6" s="14"/>
      <c r="E6" s="10"/>
      <c r="F6" s="11"/>
      <c r="G6" s="10"/>
      <c r="H6" s="11"/>
      <c r="I6" s="16"/>
      <c r="J6" s="11"/>
      <c r="K6" s="11"/>
      <c r="L6" s="10"/>
      <c r="M6" s="10"/>
      <c r="N6" s="12"/>
      <c r="O6" s="12"/>
      <c r="P6" s="10"/>
      <c r="Q6" s="7"/>
      <c r="R6" s="1"/>
      <c r="S6" s="1"/>
      <c r="T6" s="1"/>
    </row>
    <row r="7" spans="2:21" x14ac:dyDescent="0.15">
      <c r="B7" s="84" t="s">
        <v>21</v>
      </c>
      <c r="C7" s="86" t="s">
        <v>22</v>
      </c>
      <c r="D7" s="87"/>
      <c r="E7" s="90" t="s">
        <v>23</v>
      </c>
      <c r="F7" s="91"/>
      <c r="G7" s="91"/>
      <c r="H7" s="91"/>
      <c r="I7" s="74"/>
      <c r="J7" s="92" t="s">
        <v>24</v>
      </c>
      <c r="K7" s="93"/>
      <c r="L7" s="76"/>
      <c r="M7" s="94" t="s">
        <v>25</v>
      </c>
      <c r="N7" s="69" t="s">
        <v>26</v>
      </c>
      <c r="O7" s="70"/>
      <c r="P7" s="70"/>
      <c r="Q7" s="71"/>
      <c r="R7" s="72" t="s">
        <v>27</v>
      </c>
      <c r="S7" s="72"/>
      <c r="T7" s="72"/>
      <c r="U7" s="72"/>
    </row>
    <row r="8" spans="2:21" x14ac:dyDescent="0.15">
      <c r="B8" s="85"/>
      <c r="C8" s="88"/>
      <c r="D8" s="89"/>
      <c r="E8" s="18" t="s">
        <v>28</v>
      </c>
      <c r="F8" s="18" t="s">
        <v>29</v>
      </c>
      <c r="G8" s="18" t="s">
        <v>30</v>
      </c>
      <c r="H8" s="73" t="s">
        <v>31</v>
      </c>
      <c r="I8" s="74"/>
      <c r="J8" s="4" t="s">
        <v>32</v>
      </c>
      <c r="K8" s="75" t="s">
        <v>33</v>
      </c>
      <c r="L8" s="76"/>
      <c r="M8" s="94"/>
      <c r="N8" s="5" t="s">
        <v>28</v>
      </c>
      <c r="O8" s="5" t="s">
        <v>29</v>
      </c>
      <c r="P8" s="77" t="s">
        <v>31</v>
      </c>
      <c r="Q8" s="71"/>
      <c r="R8" s="72" t="s">
        <v>34</v>
      </c>
      <c r="S8" s="72"/>
      <c r="T8" s="72" t="s">
        <v>32</v>
      </c>
      <c r="U8" s="72"/>
    </row>
    <row r="9" spans="2:21" x14ac:dyDescent="0.15">
      <c r="B9" s="19">
        <v>1</v>
      </c>
      <c r="C9" s="63">
        <v>1000000</v>
      </c>
      <c r="D9" s="63"/>
      <c r="E9" s="19">
        <v>2001</v>
      </c>
      <c r="F9" s="8">
        <v>42111</v>
      </c>
      <c r="G9" s="19" t="s">
        <v>4</v>
      </c>
      <c r="H9" s="64">
        <v>105.33</v>
      </c>
      <c r="I9" s="64"/>
      <c r="J9" s="19">
        <v>57</v>
      </c>
      <c r="K9" s="63">
        <f t="shared" ref="K9:K72" si="0">IF(F9="","",C9*0.03)</f>
        <v>30000</v>
      </c>
      <c r="L9" s="63"/>
      <c r="M9" s="6">
        <f>IF(J9="","",(K9/J9)/1000)</f>
        <v>0.52631578947368418</v>
      </c>
      <c r="N9" s="19">
        <v>2001</v>
      </c>
      <c r="O9" s="8">
        <v>42111</v>
      </c>
      <c r="P9" s="64">
        <v>108.25</v>
      </c>
      <c r="Q9" s="64"/>
      <c r="R9" s="65">
        <f>IF(O9="","",(IF(G9="売",H9-P9,P9-H9))*M9*100000)</f>
        <v>153684.21052631587</v>
      </c>
      <c r="S9" s="65"/>
      <c r="T9" s="66">
        <f>IF(O9="","",IF(R9&lt;0,J9*(-1),IF(G9="買",(P9-H9)*100,(H9-P9)*100)))</f>
        <v>292.00000000000017</v>
      </c>
      <c r="U9" s="66"/>
    </row>
    <row r="10" spans="2:21" x14ac:dyDescent="0.15">
      <c r="B10" s="19">
        <v>2</v>
      </c>
      <c r="C10" s="63">
        <f t="shared" ref="C10:C73" si="1">IF(R9="","",C9+R9)</f>
        <v>1153684.210526316</v>
      </c>
      <c r="D10" s="63"/>
      <c r="E10" s="19"/>
      <c r="F10" s="8"/>
      <c r="G10" s="19" t="s">
        <v>4</v>
      </c>
      <c r="H10" s="64"/>
      <c r="I10" s="64"/>
      <c r="J10" s="19"/>
      <c r="K10" s="63" t="str">
        <f t="shared" si="0"/>
        <v/>
      </c>
      <c r="L10" s="63"/>
      <c r="M10" s="6" t="str">
        <f t="shared" ref="M10:M73" si="2">IF(J10="","",(K10/J10)/1000)</f>
        <v/>
      </c>
      <c r="N10" s="19"/>
      <c r="O10" s="8"/>
      <c r="P10" s="64"/>
      <c r="Q10" s="64"/>
      <c r="R10" s="65" t="str">
        <f t="shared" ref="R10:R73" si="3">IF(O10="","",(IF(G10="売",H10-P10,P10-H10))*M10*100000)</f>
        <v/>
      </c>
      <c r="S10" s="65"/>
      <c r="T10" s="66" t="str">
        <f t="shared" ref="T10:T73" si="4">IF(O10="","",IF(R10&lt;0,J10*(-1),IF(G10="買",(P10-H10)*100,(H10-P10)*100)))</f>
        <v/>
      </c>
      <c r="U10" s="66"/>
    </row>
    <row r="11" spans="2:21" x14ac:dyDescent="0.15">
      <c r="B11" s="19">
        <v>3</v>
      </c>
      <c r="C11" s="63" t="str">
        <f t="shared" si="1"/>
        <v/>
      </c>
      <c r="D11" s="63"/>
      <c r="E11" s="19"/>
      <c r="F11" s="8"/>
      <c r="G11" s="19" t="s">
        <v>4</v>
      </c>
      <c r="H11" s="64"/>
      <c r="I11" s="64"/>
      <c r="J11" s="19"/>
      <c r="K11" s="63" t="str">
        <f t="shared" si="0"/>
        <v/>
      </c>
      <c r="L11" s="63"/>
      <c r="M11" s="6" t="str">
        <f t="shared" si="2"/>
        <v/>
      </c>
      <c r="N11" s="19"/>
      <c r="O11" s="8"/>
      <c r="P11" s="64"/>
      <c r="Q11" s="64"/>
      <c r="R11" s="65" t="str">
        <f t="shared" si="3"/>
        <v/>
      </c>
      <c r="S11" s="65"/>
      <c r="T11" s="66" t="str">
        <f t="shared" si="4"/>
        <v/>
      </c>
      <c r="U11" s="66"/>
    </row>
    <row r="12" spans="2:21" x14ac:dyDescent="0.15">
      <c r="B12" s="19">
        <v>4</v>
      </c>
      <c r="C12" s="63" t="str">
        <f t="shared" si="1"/>
        <v/>
      </c>
      <c r="D12" s="63"/>
      <c r="E12" s="19"/>
      <c r="F12" s="8"/>
      <c r="G12" s="19" t="s">
        <v>3</v>
      </c>
      <c r="H12" s="64"/>
      <c r="I12" s="64"/>
      <c r="J12" s="19"/>
      <c r="K12" s="63" t="str">
        <f t="shared" si="0"/>
        <v/>
      </c>
      <c r="L12" s="63"/>
      <c r="M12" s="6" t="str">
        <f t="shared" si="2"/>
        <v/>
      </c>
      <c r="N12" s="19"/>
      <c r="O12" s="8"/>
      <c r="P12" s="64"/>
      <c r="Q12" s="64"/>
      <c r="R12" s="65" t="str">
        <f t="shared" si="3"/>
        <v/>
      </c>
      <c r="S12" s="65"/>
      <c r="T12" s="66" t="str">
        <f t="shared" si="4"/>
        <v/>
      </c>
      <c r="U12" s="66"/>
    </row>
    <row r="13" spans="2:21" x14ac:dyDescent="0.15">
      <c r="B13" s="19">
        <v>5</v>
      </c>
      <c r="C13" s="63" t="str">
        <f t="shared" si="1"/>
        <v/>
      </c>
      <c r="D13" s="63"/>
      <c r="E13" s="19"/>
      <c r="F13" s="8"/>
      <c r="G13" s="19" t="s">
        <v>3</v>
      </c>
      <c r="H13" s="64"/>
      <c r="I13" s="64"/>
      <c r="J13" s="19"/>
      <c r="K13" s="63" t="str">
        <f t="shared" si="0"/>
        <v/>
      </c>
      <c r="L13" s="63"/>
      <c r="M13" s="6" t="str">
        <f t="shared" si="2"/>
        <v/>
      </c>
      <c r="N13" s="19"/>
      <c r="O13" s="8"/>
      <c r="P13" s="64"/>
      <c r="Q13" s="64"/>
      <c r="R13" s="65" t="str">
        <f t="shared" si="3"/>
        <v/>
      </c>
      <c r="S13" s="65"/>
      <c r="T13" s="66" t="str">
        <f t="shared" si="4"/>
        <v/>
      </c>
      <c r="U13" s="66"/>
    </row>
    <row r="14" spans="2:21" x14ac:dyDescent="0.15">
      <c r="B14" s="19">
        <v>6</v>
      </c>
      <c r="C14" s="63" t="str">
        <f t="shared" si="1"/>
        <v/>
      </c>
      <c r="D14" s="63"/>
      <c r="E14" s="19"/>
      <c r="F14" s="8"/>
      <c r="G14" s="19" t="s">
        <v>4</v>
      </c>
      <c r="H14" s="64"/>
      <c r="I14" s="64"/>
      <c r="J14" s="19"/>
      <c r="K14" s="63" t="str">
        <f t="shared" si="0"/>
        <v/>
      </c>
      <c r="L14" s="63"/>
      <c r="M14" s="6" t="str">
        <f t="shared" si="2"/>
        <v/>
      </c>
      <c r="N14" s="19"/>
      <c r="O14" s="8"/>
      <c r="P14" s="64"/>
      <c r="Q14" s="64"/>
      <c r="R14" s="65" t="str">
        <f t="shared" si="3"/>
        <v/>
      </c>
      <c r="S14" s="65"/>
      <c r="T14" s="66" t="str">
        <f t="shared" si="4"/>
        <v/>
      </c>
      <c r="U14" s="66"/>
    </row>
    <row r="15" spans="2:21" x14ac:dyDescent="0.15">
      <c r="B15" s="19">
        <v>7</v>
      </c>
      <c r="C15" s="63" t="str">
        <f t="shared" si="1"/>
        <v/>
      </c>
      <c r="D15" s="63"/>
      <c r="E15" s="19"/>
      <c r="F15" s="8"/>
      <c r="G15" s="19" t="s">
        <v>4</v>
      </c>
      <c r="H15" s="64"/>
      <c r="I15" s="64"/>
      <c r="J15" s="19"/>
      <c r="K15" s="63" t="str">
        <f t="shared" si="0"/>
        <v/>
      </c>
      <c r="L15" s="63"/>
      <c r="M15" s="6" t="str">
        <f t="shared" si="2"/>
        <v/>
      </c>
      <c r="N15" s="19"/>
      <c r="O15" s="8"/>
      <c r="P15" s="64"/>
      <c r="Q15" s="64"/>
      <c r="R15" s="65" t="str">
        <f t="shared" si="3"/>
        <v/>
      </c>
      <c r="S15" s="65"/>
      <c r="T15" s="66" t="str">
        <f t="shared" si="4"/>
        <v/>
      </c>
      <c r="U15" s="66"/>
    </row>
    <row r="16" spans="2:21" x14ac:dyDescent="0.15">
      <c r="B16" s="19">
        <v>8</v>
      </c>
      <c r="C16" s="63" t="str">
        <f t="shared" si="1"/>
        <v/>
      </c>
      <c r="D16" s="63"/>
      <c r="E16" s="19"/>
      <c r="F16" s="8"/>
      <c r="G16" s="19" t="s">
        <v>4</v>
      </c>
      <c r="H16" s="64"/>
      <c r="I16" s="64"/>
      <c r="J16" s="19"/>
      <c r="K16" s="63" t="str">
        <f t="shared" si="0"/>
        <v/>
      </c>
      <c r="L16" s="63"/>
      <c r="M16" s="6" t="str">
        <f t="shared" si="2"/>
        <v/>
      </c>
      <c r="N16" s="19"/>
      <c r="O16" s="8"/>
      <c r="P16" s="64"/>
      <c r="Q16" s="64"/>
      <c r="R16" s="65" t="str">
        <f t="shared" si="3"/>
        <v/>
      </c>
      <c r="S16" s="65"/>
      <c r="T16" s="66" t="str">
        <f t="shared" si="4"/>
        <v/>
      </c>
      <c r="U16" s="66"/>
    </row>
    <row r="17" spans="2:21" x14ac:dyDescent="0.15">
      <c r="B17" s="19">
        <v>9</v>
      </c>
      <c r="C17" s="63" t="str">
        <f t="shared" si="1"/>
        <v/>
      </c>
      <c r="D17" s="63"/>
      <c r="E17" s="19"/>
      <c r="F17" s="8"/>
      <c r="G17" s="19" t="s">
        <v>4</v>
      </c>
      <c r="H17" s="64"/>
      <c r="I17" s="64"/>
      <c r="J17" s="19"/>
      <c r="K17" s="63" t="str">
        <f t="shared" si="0"/>
        <v/>
      </c>
      <c r="L17" s="63"/>
      <c r="M17" s="6" t="str">
        <f t="shared" si="2"/>
        <v/>
      </c>
      <c r="N17" s="19"/>
      <c r="O17" s="8"/>
      <c r="P17" s="64"/>
      <c r="Q17" s="64"/>
      <c r="R17" s="65" t="str">
        <f t="shared" si="3"/>
        <v/>
      </c>
      <c r="S17" s="65"/>
      <c r="T17" s="66" t="str">
        <f t="shared" si="4"/>
        <v/>
      </c>
      <c r="U17" s="66"/>
    </row>
    <row r="18" spans="2:21" x14ac:dyDescent="0.15">
      <c r="B18" s="19">
        <v>10</v>
      </c>
      <c r="C18" s="63" t="str">
        <f t="shared" si="1"/>
        <v/>
      </c>
      <c r="D18" s="63"/>
      <c r="E18" s="19"/>
      <c r="F18" s="8"/>
      <c r="G18" s="19" t="s">
        <v>4</v>
      </c>
      <c r="H18" s="64"/>
      <c r="I18" s="64"/>
      <c r="J18" s="19"/>
      <c r="K18" s="63" t="str">
        <f t="shared" si="0"/>
        <v/>
      </c>
      <c r="L18" s="63"/>
      <c r="M18" s="6" t="str">
        <f t="shared" si="2"/>
        <v/>
      </c>
      <c r="N18" s="19"/>
      <c r="O18" s="8"/>
      <c r="P18" s="64"/>
      <c r="Q18" s="64"/>
      <c r="R18" s="65" t="str">
        <f t="shared" si="3"/>
        <v/>
      </c>
      <c r="S18" s="65"/>
      <c r="T18" s="66" t="str">
        <f t="shared" si="4"/>
        <v/>
      </c>
      <c r="U18" s="66"/>
    </row>
    <row r="19" spans="2:21" x14ac:dyDescent="0.15">
      <c r="B19" s="19">
        <v>11</v>
      </c>
      <c r="C19" s="63" t="str">
        <f t="shared" si="1"/>
        <v/>
      </c>
      <c r="D19" s="63"/>
      <c r="E19" s="19"/>
      <c r="F19" s="8"/>
      <c r="G19" s="19" t="s">
        <v>4</v>
      </c>
      <c r="H19" s="64"/>
      <c r="I19" s="64"/>
      <c r="J19" s="19"/>
      <c r="K19" s="63" t="str">
        <f t="shared" si="0"/>
        <v/>
      </c>
      <c r="L19" s="63"/>
      <c r="M19" s="6" t="str">
        <f t="shared" si="2"/>
        <v/>
      </c>
      <c r="N19" s="19"/>
      <c r="O19" s="8"/>
      <c r="P19" s="64"/>
      <c r="Q19" s="64"/>
      <c r="R19" s="65" t="str">
        <f t="shared" si="3"/>
        <v/>
      </c>
      <c r="S19" s="65"/>
      <c r="T19" s="66" t="str">
        <f t="shared" si="4"/>
        <v/>
      </c>
      <c r="U19" s="66"/>
    </row>
    <row r="20" spans="2:21" x14ac:dyDescent="0.15">
      <c r="B20" s="19">
        <v>12</v>
      </c>
      <c r="C20" s="63" t="str">
        <f t="shared" si="1"/>
        <v/>
      </c>
      <c r="D20" s="63"/>
      <c r="E20" s="19"/>
      <c r="F20" s="8"/>
      <c r="G20" s="19" t="s">
        <v>4</v>
      </c>
      <c r="H20" s="64"/>
      <c r="I20" s="64"/>
      <c r="J20" s="19"/>
      <c r="K20" s="63" t="str">
        <f t="shared" si="0"/>
        <v/>
      </c>
      <c r="L20" s="63"/>
      <c r="M20" s="6" t="str">
        <f t="shared" si="2"/>
        <v/>
      </c>
      <c r="N20" s="19"/>
      <c r="O20" s="8"/>
      <c r="P20" s="64"/>
      <c r="Q20" s="64"/>
      <c r="R20" s="65" t="str">
        <f t="shared" si="3"/>
        <v/>
      </c>
      <c r="S20" s="65"/>
      <c r="T20" s="66" t="str">
        <f t="shared" si="4"/>
        <v/>
      </c>
      <c r="U20" s="66"/>
    </row>
    <row r="21" spans="2:21" x14ac:dyDescent="0.15">
      <c r="B21" s="19">
        <v>13</v>
      </c>
      <c r="C21" s="63" t="str">
        <f t="shared" si="1"/>
        <v/>
      </c>
      <c r="D21" s="63"/>
      <c r="E21" s="19"/>
      <c r="F21" s="8"/>
      <c r="G21" s="19" t="s">
        <v>4</v>
      </c>
      <c r="H21" s="64"/>
      <c r="I21" s="64"/>
      <c r="J21" s="19"/>
      <c r="K21" s="63" t="str">
        <f t="shared" si="0"/>
        <v/>
      </c>
      <c r="L21" s="63"/>
      <c r="M21" s="6" t="str">
        <f t="shared" si="2"/>
        <v/>
      </c>
      <c r="N21" s="19"/>
      <c r="O21" s="8"/>
      <c r="P21" s="64"/>
      <c r="Q21" s="64"/>
      <c r="R21" s="65" t="str">
        <f t="shared" si="3"/>
        <v/>
      </c>
      <c r="S21" s="65"/>
      <c r="T21" s="66" t="str">
        <f t="shared" si="4"/>
        <v/>
      </c>
      <c r="U21" s="66"/>
    </row>
    <row r="22" spans="2:21" x14ac:dyDescent="0.15">
      <c r="B22" s="19">
        <v>14</v>
      </c>
      <c r="C22" s="63" t="str">
        <f t="shared" si="1"/>
        <v/>
      </c>
      <c r="D22" s="63"/>
      <c r="E22" s="19"/>
      <c r="F22" s="8"/>
      <c r="G22" s="19" t="s">
        <v>3</v>
      </c>
      <c r="H22" s="64"/>
      <c r="I22" s="64"/>
      <c r="J22" s="19"/>
      <c r="K22" s="63" t="str">
        <f t="shared" si="0"/>
        <v/>
      </c>
      <c r="L22" s="63"/>
      <c r="M22" s="6" t="str">
        <f t="shared" si="2"/>
        <v/>
      </c>
      <c r="N22" s="19"/>
      <c r="O22" s="8"/>
      <c r="P22" s="64"/>
      <c r="Q22" s="64"/>
      <c r="R22" s="65" t="str">
        <f t="shared" si="3"/>
        <v/>
      </c>
      <c r="S22" s="65"/>
      <c r="T22" s="66" t="str">
        <f t="shared" si="4"/>
        <v/>
      </c>
      <c r="U22" s="66"/>
    </row>
    <row r="23" spans="2:21" x14ac:dyDescent="0.15">
      <c r="B23" s="19">
        <v>15</v>
      </c>
      <c r="C23" s="63" t="str">
        <f t="shared" si="1"/>
        <v/>
      </c>
      <c r="D23" s="63"/>
      <c r="E23" s="19"/>
      <c r="F23" s="8"/>
      <c r="G23" s="19" t="s">
        <v>4</v>
      </c>
      <c r="H23" s="64"/>
      <c r="I23" s="64"/>
      <c r="J23" s="19"/>
      <c r="K23" s="63" t="str">
        <f t="shared" si="0"/>
        <v/>
      </c>
      <c r="L23" s="63"/>
      <c r="M23" s="6" t="str">
        <f t="shared" si="2"/>
        <v/>
      </c>
      <c r="N23" s="19"/>
      <c r="O23" s="8"/>
      <c r="P23" s="64"/>
      <c r="Q23" s="64"/>
      <c r="R23" s="65" t="str">
        <f t="shared" si="3"/>
        <v/>
      </c>
      <c r="S23" s="65"/>
      <c r="T23" s="66" t="str">
        <f t="shared" si="4"/>
        <v/>
      </c>
      <c r="U23" s="66"/>
    </row>
    <row r="24" spans="2:21" x14ac:dyDescent="0.15">
      <c r="B24" s="19">
        <v>16</v>
      </c>
      <c r="C24" s="63" t="str">
        <f t="shared" si="1"/>
        <v/>
      </c>
      <c r="D24" s="63"/>
      <c r="E24" s="19"/>
      <c r="F24" s="8"/>
      <c r="G24" s="19" t="s">
        <v>4</v>
      </c>
      <c r="H24" s="64"/>
      <c r="I24" s="64"/>
      <c r="J24" s="19"/>
      <c r="K24" s="63" t="str">
        <f t="shared" si="0"/>
        <v/>
      </c>
      <c r="L24" s="63"/>
      <c r="M24" s="6" t="str">
        <f t="shared" si="2"/>
        <v/>
      </c>
      <c r="N24" s="19"/>
      <c r="O24" s="8"/>
      <c r="P24" s="64"/>
      <c r="Q24" s="64"/>
      <c r="R24" s="65" t="str">
        <f t="shared" si="3"/>
        <v/>
      </c>
      <c r="S24" s="65"/>
      <c r="T24" s="66" t="str">
        <f t="shared" si="4"/>
        <v/>
      </c>
      <c r="U24" s="66"/>
    </row>
    <row r="25" spans="2:21" x14ac:dyDescent="0.15">
      <c r="B25" s="19">
        <v>17</v>
      </c>
      <c r="C25" s="63" t="str">
        <f t="shared" si="1"/>
        <v/>
      </c>
      <c r="D25" s="63"/>
      <c r="E25" s="19"/>
      <c r="F25" s="8"/>
      <c r="G25" s="19" t="s">
        <v>4</v>
      </c>
      <c r="H25" s="64"/>
      <c r="I25" s="64"/>
      <c r="J25" s="19"/>
      <c r="K25" s="63" t="str">
        <f t="shared" si="0"/>
        <v/>
      </c>
      <c r="L25" s="63"/>
      <c r="M25" s="6" t="str">
        <f t="shared" si="2"/>
        <v/>
      </c>
      <c r="N25" s="19"/>
      <c r="O25" s="8"/>
      <c r="P25" s="64"/>
      <c r="Q25" s="64"/>
      <c r="R25" s="65" t="str">
        <f t="shared" si="3"/>
        <v/>
      </c>
      <c r="S25" s="65"/>
      <c r="T25" s="66" t="str">
        <f t="shared" si="4"/>
        <v/>
      </c>
      <c r="U25" s="66"/>
    </row>
    <row r="26" spans="2:21" x14ac:dyDescent="0.15">
      <c r="B26" s="19">
        <v>18</v>
      </c>
      <c r="C26" s="63" t="str">
        <f t="shared" si="1"/>
        <v/>
      </c>
      <c r="D26" s="63"/>
      <c r="E26" s="19"/>
      <c r="F26" s="8"/>
      <c r="G26" s="19" t="s">
        <v>4</v>
      </c>
      <c r="H26" s="64"/>
      <c r="I26" s="64"/>
      <c r="J26" s="19"/>
      <c r="K26" s="63" t="str">
        <f t="shared" si="0"/>
        <v/>
      </c>
      <c r="L26" s="63"/>
      <c r="M26" s="6" t="str">
        <f t="shared" si="2"/>
        <v/>
      </c>
      <c r="N26" s="19"/>
      <c r="O26" s="8"/>
      <c r="P26" s="64"/>
      <c r="Q26" s="64"/>
      <c r="R26" s="65" t="str">
        <f t="shared" si="3"/>
        <v/>
      </c>
      <c r="S26" s="65"/>
      <c r="T26" s="66" t="str">
        <f t="shared" si="4"/>
        <v/>
      </c>
      <c r="U26" s="66"/>
    </row>
    <row r="27" spans="2:21" x14ac:dyDescent="0.15">
      <c r="B27" s="19">
        <v>19</v>
      </c>
      <c r="C27" s="63" t="str">
        <f t="shared" si="1"/>
        <v/>
      </c>
      <c r="D27" s="63"/>
      <c r="E27" s="19"/>
      <c r="F27" s="8"/>
      <c r="G27" s="19" t="s">
        <v>3</v>
      </c>
      <c r="H27" s="64"/>
      <c r="I27" s="64"/>
      <c r="J27" s="19"/>
      <c r="K27" s="63" t="str">
        <f t="shared" si="0"/>
        <v/>
      </c>
      <c r="L27" s="63"/>
      <c r="M27" s="6" t="str">
        <f t="shared" si="2"/>
        <v/>
      </c>
      <c r="N27" s="19"/>
      <c r="O27" s="8"/>
      <c r="P27" s="64"/>
      <c r="Q27" s="64"/>
      <c r="R27" s="65" t="str">
        <f t="shared" si="3"/>
        <v/>
      </c>
      <c r="S27" s="65"/>
      <c r="T27" s="66" t="str">
        <f t="shared" si="4"/>
        <v/>
      </c>
      <c r="U27" s="66"/>
    </row>
    <row r="28" spans="2:21" x14ac:dyDescent="0.15">
      <c r="B28" s="19">
        <v>20</v>
      </c>
      <c r="C28" s="63" t="str">
        <f t="shared" si="1"/>
        <v/>
      </c>
      <c r="D28" s="63"/>
      <c r="E28" s="19"/>
      <c r="F28" s="8"/>
      <c r="G28" s="19" t="s">
        <v>4</v>
      </c>
      <c r="H28" s="64"/>
      <c r="I28" s="64"/>
      <c r="J28" s="19"/>
      <c r="K28" s="63" t="str">
        <f t="shared" si="0"/>
        <v/>
      </c>
      <c r="L28" s="63"/>
      <c r="M28" s="6" t="str">
        <f t="shared" si="2"/>
        <v/>
      </c>
      <c r="N28" s="19"/>
      <c r="O28" s="8"/>
      <c r="P28" s="64"/>
      <c r="Q28" s="64"/>
      <c r="R28" s="65" t="str">
        <f t="shared" si="3"/>
        <v/>
      </c>
      <c r="S28" s="65"/>
      <c r="T28" s="66" t="str">
        <f t="shared" si="4"/>
        <v/>
      </c>
      <c r="U28" s="66"/>
    </row>
    <row r="29" spans="2:21" x14ac:dyDescent="0.15">
      <c r="B29" s="19">
        <v>21</v>
      </c>
      <c r="C29" s="63" t="str">
        <f t="shared" si="1"/>
        <v/>
      </c>
      <c r="D29" s="63"/>
      <c r="E29" s="19"/>
      <c r="F29" s="8"/>
      <c r="G29" s="19" t="s">
        <v>3</v>
      </c>
      <c r="H29" s="64"/>
      <c r="I29" s="64"/>
      <c r="J29" s="19"/>
      <c r="K29" s="63" t="str">
        <f t="shared" si="0"/>
        <v/>
      </c>
      <c r="L29" s="63"/>
      <c r="M29" s="6" t="str">
        <f t="shared" si="2"/>
        <v/>
      </c>
      <c r="N29" s="19"/>
      <c r="O29" s="8"/>
      <c r="P29" s="64"/>
      <c r="Q29" s="64"/>
      <c r="R29" s="65" t="str">
        <f t="shared" si="3"/>
        <v/>
      </c>
      <c r="S29" s="65"/>
      <c r="T29" s="66" t="str">
        <f t="shared" si="4"/>
        <v/>
      </c>
      <c r="U29" s="66"/>
    </row>
    <row r="30" spans="2:21" x14ac:dyDescent="0.15">
      <c r="B30" s="19">
        <v>22</v>
      </c>
      <c r="C30" s="63" t="str">
        <f t="shared" si="1"/>
        <v/>
      </c>
      <c r="D30" s="63"/>
      <c r="E30" s="19"/>
      <c r="F30" s="8"/>
      <c r="G30" s="19" t="s">
        <v>3</v>
      </c>
      <c r="H30" s="64"/>
      <c r="I30" s="64"/>
      <c r="J30" s="19"/>
      <c r="K30" s="63" t="str">
        <f t="shared" si="0"/>
        <v/>
      </c>
      <c r="L30" s="63"/>
      <c r="M30" s="6" t="str">
        <f t="shared" si="2"/>
        <v/>
      </c>
      <c r="N30" s="19"/>
      <c r="O30" s="8"/>
      <c r="P30" s="64"/>
      <c r="Q30" s="64"/>
      <c r="R30" s="65" t="str">
        <f t="shared" si="3"/>
        <v/>
      </c>
      <c r="S30" s="65"/>
      <c r="T30" s="66" t="str">
        <f t="shared" si="4"/>
        <v/>
      </c>
      <c r="U30" s="66"/>
    </row>
    <row r="31" spans="2:21" x14ac:dyDescent="0.15">
      <c r="B31" s="19">
        <v>23</v>
      </c>
      <c r="C31" s="63" t="str">
        <f t="shared" si="1"/>
        <v/>
      </c>
      <c r="D31" s="63"/>
      <c r="E31" s="19"/>
      <c r="F31" s="8"/>
      <c r="G31" s="19" t="s">
        <v>3</v>
      </c>
      <c r="H31" s="64"/>
      <c r="I31" s="64"/>
      <c r="J31" s="19"/>
      <c r="K31" s="63" t="str">
        <f t="shared" si="0"/>
        <v/>
      </c>
      <c r="L31" s="63"/>
      <c r="M31" s="6" t="str">
        <f t="shared" si="2"/>
        <v/>
      </c>
      <c r="N31" s="19"/>
      <c r="O31" s="8"/>
      <c r="P31" s="64"/>
      <c r="Q31" s="64"/>
      <c r="R31" s="65" t="str">
        <f t="shared" si="3"/>
        <v/>
      </c>
      <c r="S31" s="65"/>
      <c r="T31" s="66" t="str">
        <f t="shared" si="4"/>
        <v/>
      </c>
      <c r="U31" s="66"/>
    </row>
    <row r="32" spans="2:21" x14ac:dyDescent="0.15">
      <c r="B32" s="19">
        <v>24</v>
      </c>
      <c r="C32" s="63" t="str">
        <f t="shared" si="1"/>
        <v/>
      </c>
      <c r="D32" s="63"/>
      <c r="E32" s="19"/>
      <c r="F32" s="8"/>
      <c r="G32" s="19" t="s">
        <v>3</v>
      </c>
      <c r="H32" s="64"/>
      <c r="I32" s="64"/>
      <c r="J32" s="19"/>
      <c r="K32" s="63" t="str">
        <f t="shared" si="0"/>
        <v/>
      </c>
      <c r="L32" s="63"/>
      <c r="M32" s="6" t="str">
        <f t="shared" si="2"/>
        <v/>
      </c>
      <c r="N32" s="19"/>
      <c r="O32" s="8"/>
      <c r="P32" s="64"/>
      <c r="Q32" s="64"/>
      <c r="R32" s="65" t="str">
        <f t="shared" si="3"/>
        <v/>
      </c>
      <c r="S32" s="65"/>
      <c r="T32" s="66" t="str">
        <f t="shared" si="4"/>
        <v/>
      </c>
      <c r="U32" s="66"/>
    </row>
    <row r="33" spans="2:21" x14ac:dyDescent="0.15">
      <c r="B33" s="19">
        <v>25</v>
      </c>
      <c r="C33" s="63" t="str">
        <f t="shared" si="1"/>
        <v/>
      </c>
      <c r="D33" s="63"/>
      <c r="E33" s="19"/>
      <c r="F33" s="8"/>
      <c r="G33" s="19" t="s">
        <v>4</v>
      </c>
      <c r="H33" s="64"/>
      <c r="I33" s="64"/>
      <c r="J33" s="19"/>
      <c r="K33" s="63" t="str">
        <f t="shared" si="0"/>
        <v/>
      </c>
      <c r="L33" s="63"/>
      <c r="M33" s="6" t="str">
        <f t="shared" si="2"/>
        <v/>
      </c>
      <c r="N33" s="19"/>
      <c r="O33" s="8"/>
      <c r="P33" s="64"/>
      <c r="Q33" s="64"/>
      <c r="R33" s="65" t="str">
        <f t="shared" si="3"/>
        <v/>
      </c>
      <c r="S33" s="65"/>
      <c r="T33" s="66" t="str">
        <f t="shared" si="4"/>
        <v/>
      </c>
      <c r="U33" s="66"/>
    </row>
    <row r="34" spans="2:21" x14ac:dyDescent="0.15">
      <c r="B34" s="19">
        <v>26</v>
      </c>
      <c r="C34" s="63" t="str">
        <f t="shared" si="1"/>
        <v/>
      </c>
      <c r="D34" s="63"/>
      <c r="E34" s="19"/>
      <c r="F34" s="8"/>
      <c r="G34" s="19" t="s">
        <v>3</v>
      </c>
      <c r="H34" s="64"/>
      <c r="I34" s="64"/>
      <c r="J34" s="19"/>
      <c r="K34" s="63" t="str">
        <f t="shared" si="0"/>
        <v/>
      </c>
      <c r="L34" s="63"/>
      <c r="M34" s="6" t="str">
        <f t="shared" si="2"/>
        <v/>
      </c>
      <c r="N34" s="19"/>
      <c r="O34" s="8"/>
      <c r="P34" s="64"/>
      <c r="Q34" s="64"/>
      <c r="R34" s="65" t="str">
        <f t="shared" si="3"/>
        <v/>
      </c>
      <c r="S34" s="65"/>
      <c r="T34" s="66" t="str">
        <f t="shared" si="4"/>
        <v/>
      </c>
      <c r="U34" s="66"/>
    </row>
    <row r="35" spans="2:21" x14ac:dyDescent="0.15">
      <c r="B35" s="19">
        <v>27</v>
      </c>
      <c r="C35" s="63" t="str">
        <f t="shared" si="1"/>
        <v/>
      </c>
      <c r="D35" s="63"/>
      <c r="E35" s="19"/>
      <c r="F35" s="8"/>
      <c r="G35" s="19" t="s">
        <v>3</v>
      </c>
      <c r="H35" s="64"/>
      <c r="I35" s="64"/>
      <c r="J35" s="19"/>
      <c r="K35" s="63" t="str">
        <f t="shared" si="0"/>
        <v/>
      </c>
      <c r="L35" s="63"/>
      <c r="M35" s="6" t="str">
        <f t="shared" si="2"/>
        <v/>
      </c>
      <c r="N35" s="19"/>
      <c r="O35" s="8"/>
      <c r="P35" s="64"/>
      <c r="Q35" s="64"/>
      <c r="R35" s="65" t="str">
        <f t="shared" si="3"/>
        <v/>
      </c>
      <c r="S35" s="65"/>
      <c r="T35" s="66" t="str">
        <f t="shared" si="4"/>
        <v/>
      </c>
      <c r="U35" s="66"/>
    </row>
    <row r="36" spans="2:21" x14ac:dyDescent="0.15">
      <c r="B36" s="19">
        <v>28</v>
      </c>
      <c r="C36" s="63" t="str">
        <f t="shared" si="1"/>
        <v/>
      </c>
      <c r="D36" s="63"/>
      <c r="E36" s="19"/>
      <c r="F36" s="8"/>
      <c r="G36" s="19" t="s">
        <v>3</v>
      </c>
      <c r="H36" s="64"/>
      <c r="I36" s="64"/>
      <c r="J36" s="19"/>
      <c r="K36" s="63" t="str">
        <f t="shared" si="0"/>
        <v/>
      </c>
      <c r="L36" s="63"/>
      <c r="M36" s="6" t="str">
        <f t="shared" si="2"/>
        <v/>
      </c>
      <c r="N36" s="19"/>
      <c r="O36" s="8"/>
      <c r="P36" s="64"/>
      <c r="Q36" s="64"/>
      <c r="R36" s="65" t="str">
        <f t="shared" si="3"/>
        <v/>
      </c>
      <c r="S36" s="65"/>
      <c r="T36" s="66" t="str">
        <f t="shared" si="4"/>
        <v/>
      </c>
      <c r="U36" s="66"/>
    </row>
    <row r="37" spans="2:21" x14ac:dyDescent="0.15">
      <c r="B37" s="19">
        <v>29</v>
      </c>
      <c r="C37" s="63" t="str">
        <f t="shared" si="1"/>
        <v/>
      </c>
      <c r="D37" s="63"/>
      <c r="E37" s="19"/>
      <c r="F37" s="8"/>
      <c r="G37" s="19" t="s">
        <v>3</v>
      </c>
      <c r="H37" s="64"/>
      <c r="I37" s="64"/>
      <c r="J37" s="19"/>
      <c r="K37" s="63" t="str">
        <f t="shared" si="0"/>
        <v/>
      </c>
      <c r="L37" s="63"/>
      <c r="M37" s="6" t="str">
        <f t="shared" si="2"/>
        <v/>
      </c>
      <c r="N37" s="19"/>
      <c r="O37" s="8"/>
      <c r="P37" s="64"/>
      <c r="Q37" s="64"/>
      <c r="R37" s="65" t="str">
        <f t="shared" si="3"/>
        <v/>
      </c>
      <c r="S37" s="65"/>
      <c r="T37" s="66" t="str">
        <f t="shared" si="4"/>
        <v/>
      </c>
      <c r="U37" s="66"/>
    </row>
    <row r="38" spans="2:21" x14ac:dyDescent="0.15">
      <c r="B38" s="19">
        <v>30</v>
      </c>
      <c r="C38" s="63" t="str">
        <f t="shared" si="1"/>
        <v/>
      </c>
      <c r="D38" s="63"/>
      <c r="E38" s="19"/>
      <c r="F38" s="8"/>
      <c r="G38" s="19" t="s">
        <v>4</v>
      </c>
      <c r="H38" s="64"/>
      <c r="I38" s="64"/>
      <c r="J38" s="19"/>
      <c r="K38" s="63" t="str">
        <f t="shared" si="0"/>
        <v/>
      </c>
      <c r="L38" s="63"/>
      <c r="M38" s="6" t="str">
        <f t="shared" si="2"/>
        <v/>
      </c>
      <c r="N38" s="19"/>
      <c r="O38" s="8"/>
      <c r="P38" s="64"/>
      <c r="Q38" s="64"/>
      <c r="R38" s="65" t="str">
        <f t="shared" si="3"/>
        <v/>
      </c>
      <c r="S38" s="65"/>
      <c r="T38" s="66" t="str">
        <f t="shared" si="4"/>
        <v/>
      </c>
      <c r="U38" s="66"/>
    </row>
    <row r="39" spans="2:21" x14ac:dyDescent="0.15">
      <c r="B39" s="19">
        <v>31</v>
      </c>
      <c r="C39" s="63" t="str">
        <f t="shared" si="1"/>
        <v/>
      </c>
      <c r="D39" s="63"/>
      <c r="E39" s="19"/>
      <c r="F39" s="8"/>
      <c r="G39" s="19" t="s">
        <v>4</v>
      </c>
      <c r="H39" s="64"/>
      <c r="I39" s="64"/>
      <c r="J39" s="19"/>
      <c r="K39" s="63" t="str">
        <f t="shared" si="0"/>
        <v/>
      </c>
      <c r="L39" s="63"/>
      <c r="M39" s="6" t="str">
        <f t="shared" si="2"/>
        <v/>
      </c>
      <c r="N39" s="19"/>
      <c r="O39" s="8"/>
      <c r="P39" s="64"/>
      <c r="Q39" s="64"/>
      <c r="R39" s="65" t="str">
        <f t="shared" si="3"/>
        <v/>
      </c>
      <c r="S39" s="65"/>
      <c r="T39" s="66" t="str">
        <f t="shared" si="4"/>
        <v/>
      </c>
      <c r="U39" s="66"/>
    </row>
    <row r="40" spans="2:21" x14ac:dyDescent="0.15">
      <c r="B40" s="19">
        <v>32</v>
      </c>
      <c r="C40" s="63" t="str">
        <f t="shared" si="1"/>
        <v/>
      </c>
      <c r="D40" s="63"/>
      <c r="E40" s="19"/>
      <c r="F40" s="8"/>
      <c r="G40" s="19" t="s">
        <v>4</v>
      </c>
      <c r="H40" s="64"/>
      <c r="I40" s="64"/>
      <c r="J40" s="19"/>
      <c r="K40" s="63" t="str">
        <f t="shared" si="0"/>
        <v/>
      </c>
      <c r="L40" s="63"/>
      <c r="M40" s="6" t="str">
        <f t="shared" si="2"/>
        <v/>
      </c>
      <c r="N40" s="19"/>
      <c r="O40" s="8"/>
      <c r="P40" s="64"/>
      <c r="Q40" s="64"/>
      <c r="R40" s="65" t="str">
        <f t="shared" si="3"/>
        <v/>
      </c>
      <c r="S40" s="65"/>
      <c r="T40" s="66" t="str">
        <f t="shared" si="4"/>
        <v/>
      </c>
      <c r="U40" s="66"/>
    </row>
    <row r="41" spans="2:21" x14ac:dyDescent="0.15">
      <c r="B41" s="19">
        <v>33</v>
      </c>
      <c r="C41" s="63" t="str">
        <f t="shared" si="1"/>
        <v/>
      </c>
      <c r="D41" s="63"/>
      <c r="E41" s="19"/>
      <c r="F41" s="8"/>
      <c r="G41" s="19" t="s">
        <v>3</v>
      </c>
      <c r="H41" s="64"/>
      <c r="I41" s="64"/>
      <c r="J41" s="19"/>
      <c r="K41" s="63" t="str">
        <f t="shared" si="0"/>
        <v/>
      </c>
      <c r="L41" s="63"/>
      <c r="M41" s="6" t="str">
        <f t="shared" si="2"/>
        <v/>
      </c>
      <c r="N41" s="19"/>
      <c r="O41" s="8"/>
      <c r="P41" s="64"/>
      <c r="Q41" s="64"/>
      <c r="R41" s="65" t="str">
        <f t="shared" si="3"/>
        <v/>
      </c>
      <c r="S41" s="65"/>
      <c r="T41" s="66" t="str">
        <f t="shared" si="4"/>
        <v/>
      </c>
      <c r="U41" s="66"/>
    </row>
    <row r="42" spans="2:21" x14ac:dyDescent="0.15">
      <c r="B42" s="19">
        <v>34</v>
      </c>
      <c r="C42" s="63" t="str">
        <f t="shared" si="1"/>
        <v/>
      </c>
      <c r="D42" s="63"/>
      <c r="E42" s="19"/>
      <c r="F42" s="8"/>
      <c r="G42" s="19" t="s">
        <v>4</v>
      </c>
      <c r="H42" s="64"/>
      <c r="I42" s="64"/>
      <c r="J42" s="19"/>
      <c r="K42" s="63" t="str">
        <f t="shared" si="0"/>
        <v/>
      </c>
      <c r="L42" s="63"/>
      <c r="M42" s="6" t="str">
        <f t="shared" si="2"/>
        <v/>
      </c>
      <c r="N42" s="19"/>
      <c r="O42" s="8"/>
      <c r="P42" s="64"/>
      <c r="Q42" s="64"/>
      <c r="R42" s="65" t="str">
        <f t="shared" si="3"/>
        <v/>
      </c>
      <c r="S42" s="65"/>
      <c r="T42" s="66" t="str">
        <f t="shared" si="4"/>
        <v/>
      </c>
      <c r="U42" s="66"/>
    </row>
    <row r="43" spans="2:21" x14ac:dyDescent="0.15">
      <c r="B43" s="19">
        <v>35</v>
      </c>
      <c r="C43" s="63" t="str">
        <f t="shared" si="1"/>
        <v/>
      </c>
      <c r="D43" s="63"/>
      <c r="E43" s="19"/>
      <c r="F43" s="8"/>
      <c r="G43" s="19" t="s">
        <v>3</v>
      </c>
      <c r="H43" s="64"/>
      <c r="I43" s="64"/>
      <c r="J43" s="19"/>
      <c r="K43" s="63" t="str">
        <f t="shared" si="0"/>
        <v/>
      </c>
      <c r="L43" s="63"/>
      <c r="M43" s="6" t="str">
        <f t="shared" si="2"/>
        <v/>
      </c>
      <c r="N43" s="19"/>
      <c r="O43" s="8"/>
      <c r="P43" s="64"/>
      <c r="Q43" s="64"/>
      <c r="R43" s="65" t="str">
        <f t="shared" si="3"/>
        <v/>
      </c>
      <c r="S43" s="65"/>
      <c r="T43" s="66" t="str">
        <f t="shared" si="4"/>
        <v/>
      </c>
      <c r="U43" s="66"/>
    </row>
    <row r="44" spans="2:21" x14ac:dyDescent="0.15">
      <c r="B44" s="19">
        <v>36</v>
      </c>
      <c r="C44" s="63" t="str">
        <f t="shared" si="1"/>
        <v/>
      </c>
      <c r="D44" s="63"/>
      <c r="E44" s="19"/>
      <c r="F44" s="8"/>
      <c r="G44" s="19" t="s">
        <v>4</v>
      </c>
      <c r="H44" s="64"/>
      <c r="I44" s="64"/>
      <c r="J44" s="19"/>
      <c r="K44" s="63" t="str">
        <f t="shared" si="0"/>
        <v/>
      </c>
      <c r="L44" s="63"/>
      <c r="M44" s="6" t="str">
        <f t="shared" si="2"/>
        <v/>
      </c>
      <c r="N44" s="19"/>
      <c r="O44" s="8"/>
      <c r="P44" s="64"/>
      <c r="Q44" s="64"/>
      <c r="R44" s="65" t="str">
        <f t="shared" si="3"/>
        <v/>
      </c>
      <c r="S44" s="65"/>
      <c r="T44" s="66" t="str">
        <f t="shared" si="4"/>
        <v/>
      </c>
      <c r="U44" s="66"/>
    </row>
    <row r="45" spans="2:21" x14ac:dyDescent="0.15">
      <c r="B45" s="19">
        <v>37</v>
      </c>
      <c r="C45" s="63" t="str">
        <f t="shared" si="1"/>
        <v/>
      </c>
      <c r="D45" s="63"/>
      <c r="E45" s="19"/>
      <c r="F45" s="8"/>
      <c r="G45" s="19" t="s">
        <v>3</v>
      </c>
      <c r="H45" s="64"/>
      <c r="I45" s="64"/>
      <c r="J45" s="19"/>
      <c r="K45" s="63" t="str">
        <f t="shared" si="0"/>
        <v/>
      </c>
      <c r="L45" s="63"/>
      <c r="M45" s="6" t="str">
        <f t="shared" si="2"/>
        <v/>
      </c>
      <c r="N45" s="19"/>
      <c r="O45" s="8"/>
      <c r="P45" s="64"/>
      <c r="Q45" s="64"/>
      <c r="R45" s="65" t="str">
        <f t="shared" si="3"/>
        <v/>
      </c>
      <c r="S45" s="65"/>
      <c r="T45" s="66" t="str">
        <f t="shared" si="4"/>
        <v/>
      </c>
      <c r="U45" s="66"/>
    </row>
    <row r="46" spans="2:21" x14ac:dyDescent="0.15">
      <c r="B46" s="19">
        <v>38</v>
      </c>
      <c r="C46" s="63" t="str">
        <f t="shared" si="1"/>
        <v/>
      </c>
      <c r="D46" s="63"/>
      <c r="E46" s="19"/>
      <c r="F46" s="8"/>
      <c r="G46" s="19" t="s">
        <v>4</v>
      </c>
      <c r="H46" s="64"/>
      <c r="I46" s="64"/>
      <c r="J46" s="19"/>
      <c r="K46" s="63" t="str">
        <f t="shared" si="0"/>
        <v/>
      </c>
      <c r="L46" s="63"/>
      <c r="M46" s="6" t="str">
        <f t="shared" si="2"/>
        <v/>
      </c>
      <c r="N46" s="19"/>
      <c r="O46" s="8"/>
      <c r="P46" s="64"/>
      <c r="Q46" s="64"/>
      <c r="R46" s="65" t="str">
        <f t="shared" si="3"/>
        <v/>
      </c>
      <c r="S46" s="65"/>
      <c r="T46" s="66" t="str">
        <f t="shared" si="4"/>
        <v/>
      </c>
      <c r="U46" s="66"/>
    </row>
    <row r="47" spans="2:21" x14ac:dyDescent="0.15">
      <c r="B47" s="19">
        <v>39</v>
      </c>
      <c r="C47" s="63" t="str">
        <f t="shared" si="1"/>
        <v/>
      </c>
      <c r="D47" s="63"/>
      <c r="E47" s="19"/>
      <c r="F47" s="8"/>
      <c r="G47" s="19" t="s">
        <v>4</v>
      </c>
      <c r="H47" s="64"/>
      <c r="I47" s="64"/>
      <c r="J47" s="19"/>
      <c r="K47" s="63" t="str">
        <f t="shared" si="0"/>
        <v/>
      </c>
      <c r="L47" s="63"/>
      <c r="M47" s="6" t="str">
        <f t="shared" si="2"/>
        <v/>
      </c>
      <c r="N47" s="19"/>
      <c r="O47" s="8"/>
      <c r="P47" s="64"/>
      <c r="Q47" s="64"/>
      <c r="R47" s="65" t="str">
        <f t="shared" si="3"/>
        <v/>
      </c>
      <c r="S47" s="65"/>
      <c r="T47" s="66" t="str">
        <f t="shared" si="4"/>
        <v/>
      </c>
      <c r="U47" s="66"/>
    </row>
    <row r="48" spans="2:21" x14ac:dyDescent="0.15">
      <c r="B48" s="19">
        <v>40</v>
      </c>
      <c r="C48" s="63" t="str">
        <f t="shared" si="1"/>
        <v/>
      </c>
      <c r="D48" s="63"/>
      <c r="E48" s="19"/>
      <c r="F48" s="8"/>
      <c r="G48" s="19" t="s">
        <v>37</v>
      </c>
      <c r="H48" s="64"/>
      <c r="I48" s="64"/>
      <c r="J48" s="19"/>
      <c r="K48" s="63" t="str">
        <f t="shared" si="0"/>
        <v/>
      </c>
      <c r="L48" s="63"/>
      <c r="M48" s="6" t="str">
        <f t="shared" si="2"/>
        <v/>
      </c>
      <c r="N48" s="19"/>
      <c r="O48" s="8"/>
      <c r="P48" s="64"/>
      <c r="Q48" s="64"/>
      <c r="R48" s="65" t="str">
        <f t="shared" si="3"/>
        <v/>
      </c>
      <c r="S48" s="65"/>
      <c r="T48" s="66" t="str">
        <f t="shared" si="4"/>
        <v/>
      </c>
      <c r="U48" s="66"/>
    </row>
    <row r="49" spans="2:21" x14ac:dyDescent="0.15">
      <c r="B49" s="19">
        <v>41</v>
      </c>
      <c r="C49" s="63" t="str">
        <f t="shared" si="1"/>
        <v/>
      </c>
      <c r="D49" s="63"/>
      <c r="E49" s="19"/>
      <c r="F49" s="8"/>
      <c r="G49" s="19" t="s">
        <v>4</v>
      </c>
      <c r="H49" s="64"/>
      <c r="I49" s="64"/>
      <c r="J49" s="19"/>
      <c r="K49" s="63" t="str">
        <f t="shared" si="0"/>
        <v/>
      </c>
      <c r="L49" s="63"/>
      <c r="M49" s="6" t="str">
        <f t="shared" si="2"/>
        <v/>
      </c>
      <c r="N49" s="19"/>
      <c r="O49" s="8"/>
      <c r="P49" s="64"/>
      <c r="Q49" s="64"/>
      <c r="R49" s="65" t="str">
        <f t="shared" si="3"/>
        <v/>
      </c>
      <c r="S49" s="65"/>
      <c r="T49" s="66" t="str">
        <f t="shared" si="4"/>
        <v/>
      </c>
      <c r="U49" s="66"/>
    </row>
    <row r="50" spans="2:21" x14ac:dyDescent="0.15">
      <c r="B50" s="19">
        <v>42</v>
      </c>
      <c r="C50" s="63" t="str">
        <f t="shared" si="1"/>
        <v/>
      </c>
      <c r="D50" s="63"/>
      <c r="E50" s="19"/>
      <c r="F50" s="8"/>
      <c r="G50" s="19" t="s">
        <v>4</v>
      </c>
      <c r="H50" s="64"/>
      <c r="I50" s="64"/>
      <c r="J50" s="19"/>
      <c r="K50" s="63" t="str">
        <f t="shared" si="0"/>
        <v/>
      </c>
      <c r="L50" s="63"/>
      <c r="M50" s="6" t="str">
        <f t="shared" si="2"/>
        <v/>
      </c>
      <c r="N50" s="19"/>
      <c r="O50" s="8"/>
      <c r="P50" s="64"/>
      <c r="Q50" s="64"/>
      <c r="R50" s="65" t="str">
        <f t="shared" si="3"/>
        <v/>
      </c>
      <c r="S50" s="65"/>
      <c r="T50" s="66" t="str">
        <f t="shared" si="4"/>
        <v/>
      </c>
      <c r="U50" s="66"/>
    </row>
    <row r="51" spans="2:21" x14ac:dyDescent="0.15">
      <c r="B51" s="19">
        <v>43</v>
      </c>
      <c r="C51" s="63" t="str">
        <f t="shared" si="1"/>
        <v/>
      </c>
      <c r="D51" s="63"/>
      <c r="E51" s="19"/>
      <c r="F51" s="8"/>
      <c r="G51" s="19" t="s">
        <v>3</v>
      </c>
      <c r="H51" s="64"/>
      <c r="I51" s="64"/>
      <c r="J51" s="19"/>
      <c r="K51" s="63" t="str">
        <f t="shared" si="0"/>
        <v/>
      </c>
      <c r="L51" s="63"/>
      <c r="M51" s="6" t="str">
        <f t="shared" si="2"/>
        <v/>
      </c>
      <c r="N51" s="19"/>
      <c r="O51" s="8"/>
      <c r="P51" s="64"/>
      <c r="Q51" s="64"/>
      <c r="R51" s="65" t="str">
        <f t="shared" si="3"/>
        <v/>
      </c>
      <c r="S51" s="65"/>
      <c r="T51" s="66" t="str">
        <f t="shared" si="4"/>
        <v/>
      </c>
      <c r="U51" s="66"/>
    </row>
    <row r="52" spans="2:21" x14ac:dyDescent="0.15">
      <c r="B52" s="19">
        <v>44</v>
      </c>
      <c r="C52" s="63" t="str">
        <f t="shared" si="1"/>
        <v/>
      </c>
      <c r="D52" s="63"/>
      <c r="E52" s="19"/>
      <c r="F52" s="8"/>
      <c r="G52" s="19" t="s">
        <v>3</v>
      </c>
      <c r="H52" s="64"/>
      <c r="I52" s="64"/>
      <c r="J52" s="19"/>
      <c r="K52" s="63" t="str">
        <f t="shared" si="0"/>
        <v/>
      </c>
      <c r="L52" s="63"/>
      <c r="M52" s="6" t="str">
        <f t="shared" si="2"/>
        <v/>
      </c>
      <c r="N52" s="19"/>
      <c r="O52" s="8"/>
      <c r="P52" s="64"/>
      <c r="Q52" s="64"/>
      <c r="R52" s="65" t="str">
        <f t="shared" si="3"/>
        <v/>
      </c>
      <c r="S52" s="65"/>
      <c r="T52" s="66" t="str">
        <f t="shared" si="4"/>
        <v/>
      </c>
      <c r="U52" s="66"/>
    </row>
    <row r="53" spans="2:21" x14ac:dyDescent="0.15">
      <c r="B53" s="19">
        <v>45</v>
      </c>
      <c r="C53" s="63" t="str">
        <f t="shared" si="1"/>
        <v/>
      </c>
      <c r="D53" s="63"/>
      <c r="E53" s="19"/>
      <c r="F53" s="8"/>
      <c r="G53" s="19" t="s">
        <v>4</v>
      </c>
      <c r="H53" s="64"/>
      <c r="I53" s="64"/>
      <c r="J53" s="19"/>
      <c r="K53" s="63" t="str">
        <f t="shared" si="0"/>
        <v/>
      </c>
      <c r="L53" s="63"/>
      <c r="M53" s="6" t="str">
        <f t="shared" si="2"/>
        <v/>
      </c>
      <c r="N53" s="19"/>
      <c r="O53" s="8"/>
      <c r="P53" s="64"/>
      <c r="Q53" s="64"/>
      <c r="R53" s="65" t="str">
        <f t="shared" si="3"/>
        <v/>
      </c>
      <c r="S53" s="65"/>
      <c r="T53" s="66" t="str">
        <f t="shared" si="4"/>
        <v/>
      </c>
      <c r="U53" s="66"/>
    </row>
    <row r="54" spans="2:21" x14ac:dyDescent="0.15">
      <c r="B54" s="19">
        <v>46</v>
      </c>
      <c r="C54" s="63" t="str">
        <f t="shared" si="1"/>
        <v/>
      </c>
      <c r="D54" s="63"/>
      <c r="E54" s="19"/>
      <c r="F54" s="8"/>
      <c r="G54" s="19" t="s">
        <v>4</v>
      </c>
      <c r="H54" s="64"/>
      <c r="I54" s="64"/>
      <c r="J54" s="19"/>
      <c r="K54" s="63" t="str">
        <f t="shared" si="0"/>
        <v/>
      </c>
      <c r="L54" s="63"/>
      <c r="M54" s="6" t="str">
        <f t="shared" si="2"/>
        <v/>
      </c>
      <c r="N54" s="19"/>
      <c r="O54" s="8"/>
      <c r="P54" s="64"/>
      <c r="Q54" s="64"/>
      <c r="R54" s="65" t="str">
        <f t="shared" si="3"/>
        <v/>
      </c>
      <c r="S54" s="65"/>
      <c r="T54" s="66" t="str">
        <f t="shared" si="4"/>
        <v/>
      </c>
      <c r="U54" s="66"/>
    </row>
    <row r="55" spans="2:21" x14ac:dyDescent="0.15">
      <c r="B55" s="19">
        <v>47</v>
      </c>
      <c r="C55" s="63" t="str">
        <f t="shared" si="1"/>
        <v/>
      </c>
      <c r="D55" s="63"/>
      <c r="E55" s="19"/>
      <c r="F55" s="8"/>
      <c r="G55" s="19" t="s">
        <v>3</v>
      </c>
      <c r="H55" s="64"/>
      <c r="I55" s="64"/>
      <c r="J55" s="19"/>
      <c r="K55" s="63" t="str">
        <f t="shared" si="0"/>
        <v/>
      </c>
      <c r="L55" s="63"/>
      <c r="M55" s="6" t="str">
        <f t="shared" si="2"/>
        <v/>
      </c>
      <c r="N55" s="19"/>
      <c r="O55" s="8"/>
      <c r="P55" s="64"/>
      <c r="Q55" s="64"/>
      <c r="R55" s="65" t="str">
        <f t="shared" si="3"/>
        <v/>
      </c>
      <c r="S55" s="65"/>
      <c r="T55" s="66" t="str">
        <f t="shared" si="4"/>
        <v/>
      </c>
      <c r="U55" s="66"/>
    </row>
    <row r="56" spans="2:21" x14ac:dyDescent="0.15">
      <c r="B56" s="19">
        <v>48</v>
      </c>
      <c r="C56" s="63" t="str">
        <f t="shared" si="1"/>
        <v/>
      </c>
      <c r="D56" s="63"/>
      <c r="E56" s="19"/>
      <c r="F56" s="8"/>
      <c r="G56" s="19" t="s">
        <v>3</v>
      </c>
      <c r="H56" s="64"/>
      <c r="I56" s="64"/>
      <c r="J56" s="19"/>
      <c r="K56" s="63" t="str">
        <f t="shared" si="0"/>
        <v/>
      </c>
      <c r="L56" s="63"/>
      <c r="M56" s="6" t="str">
        <f t="shared" si="2"/>
        <v/>
      </c>
      <c r="N56" s="19"/>
      <c r="O56" s="8"/>
      <c r="P56" s="64"/>
      <c r="Q56" s="64"/>
      <c r="R56" s="65" t="str">
        <f t="shared" si="3"/>
        <v/>
      </c>
      <c r="S56" s="65"/>
      <c r="T56" s="66" t="str">
        <f t="shared" si="4"/>
        <v/>
      </c>
      <c r="U56" s="66"/>
    </row>
    <row r="57" spans="2:21" x14ac:dyDescent="0.15">
      <c r="B57" s="19">
        <v>49</v>
      </c>
      <c r="C57" s="63" t="str">
        <f t="shared" si="1"/>
        <v/>
      </c>
      <c r="D57" s="63"/>
      <c r="E57" s="19"/>
      <c r="F57" s="8"/>
      <c r="G57" s="19" t="s">
        <v>3</v>
      </c>
      <c r="H57" s="64"/>
      <c r="I57" s="64"/>
      <c r="J57" s="19"/>
      <c r="K57" s="63" t="str">
        <f t="shared" si="0"/>
        <v/>
      </c>
      <c r="L57" s="63"/>
      <c r="M57" s="6" t="str">
        <f t="shared" si="2"/>
        <v/>
      </c>
      <c r="N57" s="19"/>
      <c r="O57" s="8"/>
      <c r="P57" s="64"/>
      <c r="Q57" s="64"/>
      <c r="R57" s="65" t="str">
        <f t="shared" si="3"/>
        <v/>
      </c>
      <c r="S57" s="65"/>
      <c r="T57" s="66" t="str">
        <f t="shared" si="4"/>
        <v/>
      </c>
      <c r="U57" s="66"/>
    </row>
    <row r="58" spans="2:21" x14ac:dyDescent="0.15">
      <c r="B58" s="19">
        <v>50</v>
      </c>
      <c r="C58" s="63" t="str">
        <f t="shared" si="1"/>
        <v/>
      </c>
      <c r="D58" s="63"/>
      <c r="E58" s="19"/>
      <c r="F58" s="8"/>
      <c r="G58" s="19" t="s">
        <v>3</v>
      </c>
      <c r="H58" s="64"/>
      <c r="I58" s="64"/>
      <c r="J58" s="19"/>
      <c r="K58" s="63" t="str">
        <f t="shared" si="0"/>
        <v/>
      </c>
      <c r="L58" s="63"/>
      <c r="M58" s="6" t="str">
        <f t="shared" si="2"/>
        <v/>
      </c>
      <c r="N58" s="19"/>
      <c r="O58" s="8"/>
      <c r="P58" s="64"/>
      <c r="Q58" s="64"/>
      <c r="R58" s="65" t="str">
        <f t="shared" si="3"/>
        <v/>
      </c>
      <c r="S58" s="65"/>
      <c r="T58" s="66" t="str">
        <f t="shared" si="4"/>
        <v/>
      </c>
      <c r="U58" s="66"/>
    </row>
    <row r="59" spans="2:21" x14ac:dyDescent="0.15">
      <c r="B59" s="19">
        <v>51</v>
      </c>
      <c r="C59" s="63" t="str">
        <f t="shared" si="1"/>
        <v/>
      </c>
      <c r="D59" s="63"/>
      <c r="E59" s="19"/>
      <c r="F59" s="8"/>
      <c r="G59" s="19" t="s">
        <v>3</v>
      </c>
      <c r="H59" s="64"/>
      <c r="I59" s="64"/>
      <c r="J59" s="19"/>
      <c r="K59" s="63" t="str">
        <f t="shared" si="0"/>
        <v/>
      </c>
      <c r="L59" s="63"/>
      <c r="M59" s="6" t="str">
        <f t="shared" si="2"/>
        <v/>
      </c>
      <c r="N59" s="19"/>
      <c r="O59" s="8"/>
      <c r="P59" s="64"/>
      <c r="Q59" s="64"/>
      <c r="R59" s="65" t="str">
        <f t="shared" si="3"/>
        <v/>
      </c>
      <c r="S59" s="65"/>
      <c r="T59" s="66" t="str">
        <f t="shared" si="4"/>
        <v/>
      </c>
      <c r="U59" s="66"/>
    </row>
    <row r="60" spans="2:21" x14ac:dyDescent="0.15">
      <c r="B60" s="19">
        <v>52</v>
      </c>
      <c r="C60" s="63" t="str">
        <f t="shared" si="1"/>
        <v/>
      </c>
      <c r="D60" s="63"/>
      <c r="E60" s="19"/>
      <c r="F60" s="8"/>
      <c r="G60" s="19" t="s">
        <v>3</v>
      </c>
      <c r="H60" s="64"/>
      <c r="I60" s="64"/>
      <c r="J60" s="19"/>
      <c r="K60" s="63" t="str">
        <f t="shared" si="0"/>
        <v/>
      </c>
      <c r="L60" s="63"/>
      <c r="M60" s="6" t="str">
        <f t="shared" si="2"/>
        <v/>
      </c>
      <c r="N60" s="19"/>
      <c r="O60" s="8"/>
      <c r="P60" s="64"/>
      <c r="Q60" s="64"/>
      <c r="R60" s="65" t="str">
        <f t="shared" si="3"/>
        <v/>
      </c>
      <c r="S60" s="65"/>
      <c r="T60" s="66" t="str">
        <f t="shared" si="4"/>
        <v/>
      </c>
      <c r="U60" s="66"/>
    </row>
    <row r="61" spans="2:21" x14ac:dyDescent="0.15">
      <c r="B61" s="19">
        <v>53</v>
      </c>
      <c r="C61" s="63" t="str">
        <f t="shared" si="1"/>
        <v/>
      </c>
      <c r="D61" s="63"/>
      <c r="E61" s="19"/>
      <c r="F61" s="8"/>
      <c r="G61" s="19" t="s">
        <v>3</v>
      </c>
      <c r="H61" s="64"/>
      <c r="I61" s="64"/>
      <c r="J61" s="19"/>
      <c r="K61" s="63" t="str">
        <f t="shared" si="0"/>
        <v/>
      </c>
      <c r="L61" s="63"/>
      <c r="M61" s="6" t="str">
        <f t="shared" si="2"/>
        <v/>
      </c>
      <c r="N61" s="19"/>
      <c r="O61" s="8"/>
      <c r="P61" s="64"/>
      <c r="Q61" s="64"/>
      <c r="R61" s="65" t="str">
        <f t="shared" si="3"/>
        <v/>
      </c>
      <c r="S61" s="65"/>
      <c r="T61" s="66" t="str">
        <f t="shared" si="4"/>
        <v/>
      </c>
      <c r="U61" s="66"/>
    </row>
    <row r="62" spans="2:21" x14ac:dyDescent="0.15">
      <c r="B62" s="19">
        <v>54</v>
      </c>
      <c r="C62" s="63" t="str">
        <f t="shared" si="1"/>
        <v/>
      </c>
      <c r="D62" s="63"/>
      <c r="E62" s="19"/>
      <c r="F62" s="8"/>
      <c r="G62" s="19" t="s">
        <v>3</v>
      </c>
      <c r="H62" s="64"/>
      <c r="I62" s="64"/>
      <c r="J62" s="19"/>
      <c r="K62" s="63" t="str">
        <f t="shared" si="0"/>
        <v/>
      </c>
      <c r="L62" s="63"/>
      <c r="M62" s="6" t="str">
        <f t="shared" si="2"/>
        <v/>
      </c>
      <c r="N62" s="19"/>
      <c r="O62" s="8"/>
      <c r="P62" s="64"/>
      <c r="Q62" s="64"/>
      <c r="R62" s="65" t="str">
        <f t="shared" si="3"/>
        <v/>
      </c>
      <c r="S62" s="65"/>
      <c r="T62" s="66" t="str">
        <f t="shared" si="4"/>
        <v/>
      </c>
      <c r="U62" s="66"/>
    </row>
    <row r="63" spans="2:21" x14ac:dyDescent="0.15">
      <c r="B63" s="19">
        <v>55</v>
      </c>
      <c r="C63" s="63" t="str">
        <f t="shared" si="1"/>
        <v/>
      </c>
      <c r="D63" s="63"/>
      <c r="E63" s="19"/>
      <c r="F63" s="8"/>
      <c r="G63" s="19" t="s">
        <v>4</v>
      </c>
      <c r="H63" s="64"/>
      <c r="I63" s="64"/>
      <c r="J63" s="19"/>
      <c r="K63" s="63" t="str">
        <f t="shared" si="0"/>
        <v/>
      </c>
      <c r="L63" s="63"/>
      <c r="M63" s="6" t="str">
        <f t="shared" si="2"/>
        <v/>
      </c>
      <c r="N63" s="19"/>
      <c r="O63" s="8"/>
      <c r="P63" s="64"/>
      <c r="Q63" s="64"/>
      <c r="R63" s="65" t="str">
        <f t="shared" si="3"/>
        <v/>
      </c>
      <c r="S63" s="65"/>
      <c r="T63" s="66" t="str">
        <f t="shared" si="4"/>
        <v/>
      </c>
      <c r="U63" s="66"/>
    </row>
    <row r="64" spans="2:21" x14ac:dyDescent="0.15">
      <c r="B64" s="19">
        <v>56</v>
      </c>
      <c r="C64" s="63" t="str">
        <f t="shared" si="1"/>
        <v/>
      </c>
      <c r="D64" s="63"/>
      <c r="E64" s="19"/>
      <c r="F64" s="8"/>
      <c r="G64" s="19" t="s">
        <v>3</v>
      </c>
      <c r="H64" s="64"/>
      <c r="I64" s="64"/>
      <c r="J64" s="19"/>
      <c r="K64" s="63" t="str">
        <f t="shared" si="0"/>
        <v/>
      </c>
      <c r="L64" s="63"/>
      <c r="M64" s="6" t="str">
        <f t="shared" si="2"/>
        <v/>
      </c>
      <c r="N64" s="19"/>
      <c r="O64" s="8"/>
      <c r="P64" s="64"/>
      <c r="Q64" s="64"/>
      <c r="R64" s="65" t="str">
        <f t="shared" si="3"/>
        <v/>
      </c>
      <c r="S64" s="65"/>
      <c r="T64" s="66" t="str">
        <f t="shared" si="4"/>
        <v/>
      </c>
      <c r="U64" s="66"/>
    </row>
    <row r="65" spans="2:21" x14ac:dyDescent="0.15">
      <c r="B65" s="19">
        <v>57</v>
      </c>
      <c r="C65" s="63" t="str">
        <f t="shared" si="1"/>
        <v/>
      </c>
      <c r="D65" s="63"/>
      <c r="E65" s="19"/>
      <c r="F65" s="8"/>
      <c r="G65" s="19" t="s">
        <v>3</v>
      </c>
      <c r="H65" s="64"/>
      <c r="I65" s="64"/>
      <c r="J65" s="19"/>
      <c r="K65" s="63" t="str">
        <f t="shared" si="0"/>
        <v/>
      </c>
      <c r="L65" s="63"/>
      <c r="M65" s="6" t="str">
        <f t="shared" si="2"/>
        <v/>
      </c>
      <c r="N65" s="19"/>
      <c r="O65" s="8"/>
      <c r="P65" s="64"/>
      <c r="Q65" s="64"/>
      <c r="R65" s="65" t="str">
        <f t="shared" si="3"/>
        <v/>
      </c>
      <c r="S65" s="65"/>
      <c r="T65" s="66" t="str">
        <f t="shared" si="4"/>
        <v/>
      </c>
      <c r="U65" s="66"/>
    </row>
    <row r="66" spans="2:21" x14ac:dyDescent="0.15">
      <c r="B66" s="19">
        <v>58</v>
      </c>
      <c r="C66" s="63" t="str">
        <f t="shared" si="1"/>
        <v/>
      </c>
      <c r="D66" s="63"/>
      <c r="E66" s="19"/>
      <c r="F66" s="8"/>
      <c r="G66" s="19" t="s">
        <v>3</v>
      </c>
      <c r="H66" s="64"/>
      <c r="I66" s="64"/>
      <c r="J66" s="19"/>
      <c r="K66" s="63" t="str">
        <f t="shared" si="0"/>
        <v/>
      </c>
      <c r="L66" s="63"/>
      <c r="M66" s="6" t="str">
        <f t="shared" si="2"/>
        <v/>
      </c>
      <c r="N66" s="19"/>
      <c r="O66" s="8"/>
      <c r="P66" s="64"/>
      <c r="Q66" s="64"/>
      <c r="R66" s="65" t="str">
        <f t="shared" si="3"/>
        <v/>
      </c>
      <c r="S66" s="65"/>
      <c r="T66" s="66" t="str">
        <f t="shared" si="4"/>
        <v/>
      </c>
      <c r="U66" s="66"/>
    </row>
    <row r="67" spans="2:21" x14ac:dyDescent="0.15">
      <c r="B67" s="19">
        <v>59</v>
      </c>
      <c r="C67" s="63" t="str">
        <f t="shared" si="1"/>
        <v/>
      </c>
      <c r="D67" s="63"/>
      <c r="E67" s="19"/>
      <c r="F67" s="8"/>
      <c r="G67" s="19" t="s">
        <v>3</v>
      </c>
      <c r="H67" s="64"/>
      <c r="I67" s="64"/>
      <c r="J67" s="19"/>
      <c r="K67" s="63" t="str">
        <f t="shared" si="0"/>
        <v/>
      </c>
      <c r="L67" s="63"/>
      <c r="M67" s="6" t="str">
        <f t="shared" si="2"/>
        <v/>
      </c>
      <c r="N67" s="19"/>
      <c r="O67" s="8"/>
      <c r="P67" s="64"/>
      <c r="Q67" s="64"/>
      <c r="R67" s="65" t="str">
        <f t="shared" si="3"/>
        <v/>
      </c>
      <c r="S67" s="65"/>
      <c r="T67" s="66" t="str">
        <f t="shared" si="4"/>
        <v/>
      </c>
      <c r="U67" s="66"/>
    </row>
    <row r="68" spans="2:21" x14ac:dyDescent="0.15">
      <c r="B68" s="19">
        <v>60</v>
      </c>
      <c r="C68" s="63" t="str">
        <f t="shared" si="1"/>
        <v/>
      </c>
      <c r="D68" s="63"/>
      <c r="E68" s="19"/>
      <c r="F68" s="8"/>
      <c r="G68" s="19" t="s">
        <v>4</v>
      </c>
      <c r="H68" s="64"/>
      <c r="I68" s="64"/>
      <c r="J68" s="19"/>
      <c r="K68" s="63" t="str">
        <f t="shared" si="0"/>
        <v/>
      </c>
      <c r="L68" s="63"/>
      <c r="M68" s="6" t="str">
        <f t="shared" si="2"/>
        <v/>
      </c>
      <c r="N68" s="19"/>
      <c r="O68" s="8"/>
      <c r="P68" s="64"/>
      <c r="Q68" s="64"/>
      <c r="R68" s="65" t="str">
        <f t="shared" si="3"/>
        <v/>
      </c>
      <c r="S68" s="65"/>
      <c r="T68" s="66" t="str">
        <f t="shared" si="4"/>
        <v/>
      </c>
      <c r="U68" s="66"/>
    </row>
    <row r="69" spans="2:21" x14ac:dyDescent="0.15">
      <c r="B69" s="19">
        <v>61</v>
      </c>
      <c r="C69" s="63" t="str">
        <f t="shared" si="1"/>
        <v/>
      </c>
      <c r="D69" s="63"/>
      <c r="E69" s="19"/>
      <c r="F69" s="8"/>
      <c r="G69" s="19" t="s">
        <v>4</v>
      </c>
      <c r="H69" s="64"/>
      <c r="I69" s="64"/>
      <c r="J69" s="19"/>
      <c r="K69" s="63" t="str">
        <f t="shared" si="0"/>
        <v/>
      </c>
      <c r="L69" s="63"/>
      <c r="M69" s="6" t="str">
        <f t="shared" si="2"/>
        <v/>
      </c>
      <c r="N69" s="19"/>
      <c r="O69" s="8"/>
      <c r="P69" s="64"/>
      <c r="Q69" s="64"/>
      <c r="R69" s="65" t="str">
        <f t="shared" si="3"/>
        <v/>
      </c>
      <c r="S69" s="65"/>
      <c r="T69" s="66" t="str">
        <f t="shared" si="4"/>
        <v/>
      </c>
      <c r="U69" s="66"/>
    </row>
    <row r="70" spans="2:21" x14ac:dyDescent="0.15">
      <c r="B70" s="19">
        <v>62</v>
      </c>
      <c r="C70" s="63" t="str">
        <f t="shared" si="1"/>
        <v/>
      </c>
      <c r="D70" s="63"/>
      <c r="E70" s="19"/>
      <c r="F70" s="8"/>
      <c r="G70" s="19" t="s">
        <v>3</v>
      </c>
      <c r="H70" s="64"/>
      <c r="I70" s="64"/>
      <c r="J70" s="19"/>
      <c r="K70" s="63" t="str">
        <f t="shared" si="0"/>
        <v/>
      </c>
      <c r="L70" s="63"/>
      <c r="M70" s="6" t="str">
        <f t="shared" si="2"/>
        <v/>
      </c>
      <c r="N70" s="19"/>
      <c r="O70" s="8"/>
      <c r="P70" s="64"/>
      <c r="Q70" s="64"/>
      <c r="R70" s="65" t="str">
        <f t="shared" si="3"/>
        <v/>
      </c>
      <c r="S70" s="65"/>
      <c r="T70" s="66" t="str">
        <f t="shared" si="4"/>
        <v/>
      </c>
      <c r="U70" s="66"/>
    </row>
    <row r="71" spans="2:21" x14ac:dyDescent="0.15">
      <c r="B71" s="19">
        <v>63</v>
      </c>
      <c r="C71" s="63" t="str">
        <f t="shared" si="1"/>
        <v/>
      </c>
      <c r="D71" s="63"/>
      <c r="E71" s="19"/>
      <c r="F71" s="8"/>
      <c r="G71" s="19" t="s">
        <v>4</v>
      </c>
      <c r="H71" s="64"/>
      <c r="I71" s="64"/>
      <c r="J71" s="19"/>
      <c r="K71" s="63" t="str">
        <f t="shared" si="0"/>
        <v/>
      </c>
      <c r="L71" s="63"/>
      <c r="M71" s="6" t="str">
        <f t="shared" si="2"/>
        <v/>
      </c>
      <c r="N71" s="19"/>
      <c r="O71" s="8"/>
      <c r="P71" s="64"/>
      <c r="Q71" s="64"/>
      <c r="R71" s="65" t="str">
        <f t="shared" si="3"/>
        <v/>
      </c>
      <c r="S71" s="65"/>
      <c r="T71" s="66" t="str">
        <f t="shared" si="4"/>
        <v/>
      </c>
      <c r="U71" s="66"/>
    </row>
    <row r="72" spans="2:21" x14ac:dyDescent="0.15">
      <c r="B72" s="19">
        <v>64</v>
      </c>
      <c r="C72" s="63" t="str">
        <f t="shared" si="1"/>
        <v/>
      </c>
      <c r="D72" s="63"/>
      <c r="E72" s="19"/>
      <c r="F72" s="8"/>
      <c r="G72" s="19" t="s">
        <v>3</v>
      </c>
      <c r="H72" s="64"/>
      <c r="I72" s="64"/>
      <c r="J72" s="19"/>
      <c r="K72" s="63" t="str">
        <f t="shared" si="0"/>
        <v/>
      </c>
      <c r="L72" s="63"/>
      <c r="M72" s="6" t="str">
        <f t="shared" si="2"/>
        <v/>
      </c>
      <c r="N72" s="19"/>
      <c r="O72" s="8"/>
      <c r="P72" s="64"/>
      <c r="Q72" s="64"/>
      <c r="R72" s="65" t="str">
        <f t="shared" si="3"/>
        <v/>
      </c>
      <c r="S72" s="65"/>
      <c r="T72" s="66" t="str">
        <f t="shared" si="4"/>
        <v/>
      </c>
      <c r="U72" s="66"/>
    </row>
    <row r="73" spans="2:21" x14ac:dyDescent="0.15">
      <c r="B73" s="19">
        <v>65</v>
      </c>
      <c r="C73" s="63" t="str">
        <f t="shared" si="1"/>
        <v/>
      </c>
      <c r="D73" s="63"/>
      <c r="E73" s="19"/>
      <c r="F73" s="8"/>
      <c r="G73" s="19" t="s">
        <v>4</v>
      </c>
      <c r="H73" s="64"/>
      <c r="I73" s="64"/>
      <c r="J73" s="19"/>
      <c r="K73" s="63" t="str">
        <f t="shared" ref="K73:K108" si="5">IF(F73="","",C73*0.03)</f>
        <v/>
      </c>
      <c r="L73" s="63"/>
      <c r="M73" s="6" t="str">
        <f t="shared" si="2"/>
        <v/>
      </c>
      <c r="N73" s="19"/>
      <c r="O73" s="8"/>
      <c r="P73" s="64"/>
      <c r="Q73" s="64"/>
      <c r="R73" s="65" t="str">
        <f t="shared" si="3"/>
        <v/>
      </c>
      <c r="S73" s="65"/>
      <c r="T73" s="66" t="str">
        <f t="shared" si="4"/>
        <v/>
      </c>
      <c r="U73" s="66"/>
    </row>
    <row r="74" spans="2:21" x14ac:dyDescent="0.15">
      <c r="B74" s="19">
        <v>66</v>
      </c>
      <c r="C74" s="63" t="str">
        <f t="shared" ref="C74:C108" si="6">IF(R73="","",C73+R73)</f>
        <v/>
      </c>
      <c r="D74" s="63"/>
      <c r="E74" s="19"/>
      <c r="F74" s="8"/>
      <c r="G74" s="19" t="s">
        <v>4</v>
      </c>
      <c r="H74" s="64"/>
      <c r="I74" s="64"/>
      <c r="J74" s="19"/>
      <c r="K74" s="63" t="str">
        <f t="shared" si="5"/>
        <v/>
      </c>
      <c r="L74" s="63"/>
      <c r="M74" s="6" t="str">
        <f t="shared" ref="M74:M108" si="7">IF(J74="","",(K74/J74)/1000)</f>
        <v/>
      </c>
      <c r="N74" s="19"/>
      <c r="O74" s="8"/>
      <c r="P74" s="64"/>
      <c r="Q74" s="64"/>
      <c r="R74" s="65" t="str">
        <f t="shared" ref="R74:R108" si="8">IF(O74="","",(IF(G74="売",H74-P74,P74-H74))*M74*100000)</f>
        <v/>
      </c>
      <c r="S74" s="65"/>
      <c r="T74" s="66" t="str">
        <f t="shared" ref="T74:T108" si="9">IF(O74="","",IF(R74&lt;0,J74*(-1),IF(G74="買",(P74-H74)*100,(H74-P74)*100)))</f>
        <v/>
      </c>
      <c r="U74" s="66"/>
    </row>
    <row r="75" spans="2:21" x14ac:dyDescent="0.15">
      <c r="B75" s="19">
        <v>67</v>
      </c>
      <c r="C75" s="63" t="str">
        <f t="shared" si="6"/>
        <v/>
      </c>
      <c r="D75" s="63"/>
      <c r="E75" s="19"/>
      <c r="F75" s="8"/>
      <c r="G75" s="19" t="s">
        <v>3</v>
      </c>
      <c r="H75" s="64"/>
      <c r="I75" s="64"/>
      <c r="J75" s="19"/>
      <c r="K75" s="63" t="str">
        <f t="shared" si="5"/>
        <v/>
      </c>
      <c r="L75" s="63"/>
      <c r="M75" s="6" t="str">
        <f t="shared" si="7"/>
        <v/>
      </c>
      <c r="N75" s="19"/>
      <c r="O75" s="8"/>
      <c r="P75" s="64"/>
      <c r="Q75" s="64"/>
      <c r="R75" s="65" t="str">
        <f t="shared" si="8"/>
        <v/>
      </c>
      <c r="S75" s="65"/>
      <c r="T75" s="66" t="str">
        <f t="shared" si="9"/>
        <v/>
      </c>
      <c r="U75" s="66"/>
    </row>
    <row r="76" spans="2:21" x14ac:dyDescent="0.15">
      <c r="B76" s="19">
        <v>68</v>
      </c>
      <c r="C76" s="63" t="str">
        <f t="shared" si="6"/>
        <v/>
      </c>
      <c r="D76" s="63"/>
      <c r="E76" s="19"/>
      <c r="F76" s="8"/>
      <c r="G76" s="19" t="s">
        <v>3</v>
      </c>
      <c r="H76" s="64"/>
      <c r="I76" s="64"/>
      <c r="J76" s="19"/>
      <c r="K76" s="63" t="str">
        <f t="shared" si="5"/>
        <v/>
      </c>
      <c r="L76" s="63"/>
      <c r="M76" s="6" t="str">
        <f t="shared" si="7"/>
        <v/>
      </c>
      <c r="N76" s="19"/>
      <c r="O76" s="8"/>
      <c r="P76" s="64"/>
      <c r="Q76" s="64"/>
      <c r="R76" s="65" t="str">
        <f t="shared" si="8"/>
        <v/>
      </c>
      <c r="S76" s="65"/>
      <c r="T76" s="66" t="str">
        <f t="shared" si="9"/>
        <v/>
      </c>
      <c r="U76" s="66"/>
    </row>
    <row r="77" spans="2:21" x14ac:dyDescent="0.15">
      <c r="B77" s="19">
        <v>69</v>
      </c>
      <c r="C77" s="63" t="str">
        <f t="shared" si="6"/>
        <v/>
      </c>
      <c r="D77" s="63"/>
      <c r="E77" s="19"/>
      <c r="F77" s="8"/>
      <c r="G77" s="19" t="s">
        <v>3</v>
      </c>
      <c r="H77" s="64"/>
      <c r="I77" s="64"/>
      <c r="J77" s="19"/>
      <c r="K77" s="63" t="str">
        <f t="shared" si="5"/>
        <v/>
      </c>
      <c r="L77" s="63"/>
      <c r="M77" s="6" t="str">
        <f t="shared" si="7"/>
        <v/>
      </c>
      <c r="N77" s="19"/>
      <c r="O77" s="8"/>
      <c r="P77" s="64"/>
      <c r="Q77" s="64"/>
      <c r="R77" s="65" t="str">
        <f t="shared" si="8"/>
        <v/>
      </c>
      <c r="S77" s="65"/>
      <c r="T77" s="66" t="str">
        <f t="shared" si="9"/>
        <v/>
      </c>
      <c r="U77" s="66"/>
    </row>
    <row r="78" spans="2:21" x14ac:dyDescent="0.15">
      <c r="B78" s="19">
        <v>70</v>
      </c>
      <c r="C78" s="63" t="str">
        <f t="shared" si="6"/>
        <v/>
      </c>
      <c r="D78" s="63"/>
      <c r="E78" s="19"/>
      <c r="F78" s="8"/>
      <c r="G78" s="19" t="s">
        <v>4</v>
      </c>
      <c r="H78" s="64"/>
      <c r="I78" s="64"/>
      <c r="J78" s="19"/>
      <c r="K78" s="63" t="str">
        <f t="shared" si="5"/>
        <v/>
      </c>
      <c r="L78" s="63"/>
      <c r="M78" s="6" t="str">
        <f t="shared" si="7"/>
        <v/>
      </c>
      <c r="N78" s="19"/>
      <c r="O78" s="8"/>
      <c r="P78" s="64"/>
      <c r="Q78" s="64"/>
      <c r="R78" s="65" t="str">
        <f t="shared" si="8"/>
        <v/>
      </c>
      <c r="S78" s="65"/>
      <c r="T78" s="66" t="str">
        <f t="shared" si="9"/>
        <v/>
      </c>
      <c r="U78" s="66"/>
    </row>
    <row r="79" spans="2:21" x14ac:dyDescent="0.15">
      <c r="B79" s="19">
        <v>71</v>
      </c>
      <c r="C79" s="63" t="str">
        <f t="shared" si="6"/>
        <v/>
      </c>
      <c r="D79" s="63"/>
      <c r="E79" s="19"/>
      <c r="F79" s="8"/>
      <c r="G79" s="19" t="s">
        <v>3</v>
      </c>
      <c r="H79" s="64"/>
      <c r="I79" s="64"/>
      <c r="J79" s="19"/>
      <c r="K79" s="63" t="str">
        <f t="shared" si="5"/>
        <v/>
      </c>
      <c r="L79" s="63"/>
      <c r="M79" s="6" t="str">
        <f t="shared" si="7"/>
        <v/>
      </c>
      <c r="N79" s="19"/>
      <c r="O79" s="8"/>
      <c r="P79" s="64"/>
      <c r="Q79" s="64"/>
      <c r="R79" s="65" t="str">
        <f t="shared" si="8"/>
        <v/>
      </c>
      <c r="S79" s="65"/>
      <c r="T79" s="66" t="str">
        <f t="shared" si="9"/>
        <v/>
      </c>
      <c r="U79" s="66"/>
    </row>
    <row r="80" spans="2:21" x14ac:dyDescent="0.15">
      <c r="B80" s="19">
        <v>72</v>
      </c>
      <c r="C80" s="63" t="str">
        <f t="shared" si="6"/>
        <v/>
      </c>
      <c r="D80" s="63"/>
      <c r="E80" s="19"/>
      <c r="F80" s="8"/>
      <c r="G80" s="19" t="s">
        <v>4</v>
      </c>
      <c r="H80" s="64"/>
      <c r="I80" s="64"/>
      <c r="J80" s="19"/>
      <c r="K80" s="63" t="str">
        <f t="shared" si="5"/>
        <v/>
      </c>
      <c r="L80" s="63"/>
      <c r="M80" s="6" t="str">
        <f t="shared" si="7"/>
        <v/>
      </c>
      <c r="N80" s="19"/>
      <c r="O80" s="8"/>
      <c r="P80" s="64"/>
      <c r="Q80" s="64"/>
      <c r="R80" s="65" t="str">
        <f t="shared" si="8"/>
        <v/>
      </c>
      <c r="S80" s="65"/>
      <c r="T80" s="66" t="str">
        <f t="shared" si="9"/>
        <v/>
      </c>
      <c r="U80" s="66"/>
    </row>
    <row r="81" spans="2:21" x14ac:dyDescent="0.15">
      <c r="B81" s="19">
        <v>73</v>
      </c>
      <c r="C81" s="63" t="str">
        <f t="shared" si="6"/>
        <v/>
      </c>
      <c r="D81" s="63"/>
      <c r="E81" s="19"/>
      <c r="F81" s="8"/>
      <c r="G81" s="19" t="s">
        <v>3</v>
      </c>
      <c r="H81" s="64"/>
      <c r="I81" s="64"/>
      <c r="J81" s="19"/>
      <c r="K81" s="63" t="str">
        <f t="shared" si="5"/>
        <v/>
      </c>
      <c r="L81" s="63"/>
      <c r="M81" s="6" t="str">
        <f t="shared" si="7"/>
        <v/>
      </c>
      <c r="N81" s="19"/>
      <c r="O81" s="8"/>
      <c r="P81" s="64"/>
      <c r="Q81" s="64"/>
      <c r="R81" s="65" t="str">
        <f t="shared" si="8"/>
        <v/>
      </c>
      <c r="S81" s="65"/>
      <c r="T81" s="66" t="str">
        <f t="shared" si="9"/>
        <v/>
      </c>
      <c r="U81" s="66"/>
    </row>
    <row r="82" spans="2:21" x14ac:dyDescent="0.15">
      <c r="B82" s="19">
        <v>74</v>
      </c>
      <c r="C82" s="63" t="str">
        <f t="shared" si="6"/>
        <v/>
      </c>
      <c r="D82" s="63"/>
      <c r="E82" s="19"/>
      <c r="F82" s="8"/>
      <c r="G82" s="19" t="s">
        <v>3</v>
      </c>
      <c r="H82" s="64"/>
      <c r="I82" s="64"/>
      <c r="J82" s="19"/>
      <c r="K82" s="63" t="str">
        <f t="shared" si="5"/>
        <v/>
      </c>
      <c r="L82" s="63"/>
      <c r="M82" s="6" t="str">
        <f t="shared" si="7"/>
        <v/>
      </c>
      <c r="N82" s="19"/>
      <c r="O82" s="8"/>
      <c r="P82" s="64"/>
      <c r="Q82" s="64"/>
      <c r="R82" s="65" t="str">
        <f t="shared" si="8"/>
        <v/>
      </c>
      <c r="S82" s="65"/>
      <c r="T82" s="66" t="str">
        <f t="shared" si="9"/>
        <v/>
      </c>
      <c r="U82" s="66"/>
    </row>
    <row r="83" spans="2:21" x14ac:dyDescent="0.15">
      <c r="B83" s="19">
        <v>75</v>
      </c>
      <c r="C83" s="63" t="str">
        <f t="shared" si="6"/>
        <v/>
      </c>
      <c r="D83" s="63"/>
      <c r="E83" s="19"/>
      <c r="F83" s="8"/>
      <c r="G83" s="19" t="s">
        <v>3</v>
      </c>
      <c r="H83" s="64"/>
      <c r="I83" s="64"/>
      <c r="J83" s="19"/>
      <c r="K83" s="63" t="str">
        <f t="shared" si="5"/>
        <v/>
      </c>
      <c r="L83" s="63"/>
      <c r="M83" s="6" t="str">
        <f t="shared" si="7"/>
        <v/>
      </c>
      <c r="N83" s="19"/>
      <c r="O83" s="8"/>
      <c r="P83" s="64"/>
      <c r="Q83" s="64"/>
      <c r="R83" s="65" t="str">
        <f t="shared" si="8"/>
        <v/>
      </c>
      <c r="S83" s="65"/>
      <c r="T83" s="66" t="str">
        <f t="shared" si="9"/>
        <v/>
      </c>
      <c r="U83" s="66"/>
    </row>
    <row r="84" spans="2:21" x14ac:dyDescent="0.15">
      <c r="B84" s="19">
        <v>76</v>
      </c>
      <c r="C84" s="63" t="str">
        <f t="shared" si="6"/>
        <v/>
      </c>
      <c r="D84" s="63"/>
      <c r="E84" s="19"/>
      <c r="F84" s="8"/>
      <c r="G84" s="19" t="s">
        <v>3</v>
      </c>
      <c r="H84" s="64"/>
      <c r="I84" s="64"/>
      <c r="J84" s="19"/>
      <c r="K84" s="63" t="str">
        <f t="shared" si="5"/>
        <v/>
      </c>
      <c r="L84" s="63"/>
      <c r="M84" s="6" t="str">
        <f t="shared" si="7"/>
        <v/>
      </c>
      <c r="N84" s="19"/>
      <c r="O84" s="8"/>
      <c r="P84" s="64"/>
      <c r="Q84" s="64"/>
      <c r="R84" s="65" t="str">
        <f t="shared" si="8"/>
        <v/>
      </c>
      <c r="S84" s="65"/>
      <c r="T84" s="66" t="str">
        <f t="shared" si="9"/>
        <v/>
      </c>
      <c r="U84" s="66"/>
    </row>
    <row r="85" spans="2:21" x14ac:dyDescent="0.15">
      <c r="B85" s="19">
        <v>77</v>
      </c>
      <c r="C85" s="63" t="str">
        <f t="shared" si="6"/>
        <v/>
      </c>
      <c r="D85" s="63"/>
      <c r="E85" s="19"/>
      <c r="F85" s="8"/>
      <c r="G85" s="19" t="s">
        <v>4</v>
      </c>
      <c r="H85" s="64"/>
      <c r="I85" s="64"/>
      <c r="J85" s="19"/>
      <c r="K85" s="63" t="str">
        <f t="shared" si="5"/>
        <v/>
      </c>
      <c r="L85" s="63"/>
      <c r="M85" s="6" t="str">
        <f t="shared" si="7"/>
        <v/>
      </c>
      <c r="N85" s="19"/>
      <c r="O85" s="8"/>
      <c r="P85" s="64"/>
      <c r="Q85" s="64"/>
      <c r="R85" s="65" t="str">
        <f t="shared" si="8"/>
        <v/>
      </c>
      <c r="S85" s="65"/>
      <c r="T85" s="66" t="str">
        <f t="shared" si="9"/>
        <v/>
      </c>
      <c r="U85" s="66"/>
    </row>
    <row r="86" spans="2:21" x14ac:dyDescent="0.15">
      <c r="B86" s="19">
        <v>78</v>
      </c>
      <c r="C86" s="63" t="str">
        <f t="shared" si="6"/>
        <v/>
      </c>
      <c r="D86" s="63"/>
      <c r="E86" s="19"/>
      <c r="F86" s="8"/>
      <c r="G86" s="19" t="s">
        <v>3</v>
      </c>
      <c r="H86" s="64"/>
      <c r="I86" s="64"/>
      <c r="J86" s="19"/>
      <c r="K86" s="63" t="str">
        <f t="shared" si="5"/>
        <v/>
      </c>
      <c r="L86" s="63"/>
      <c r="M86" s="6" t="str">
        <f t="shared" si="7"/>
        <v/>
      </c>
      <c r="N86" s="19"/>
      <c r="O86" s="8"/>
      <c r="P86" s="64"/>
      <c r="Q86" s="64"/>
      <c r="R86" s="65" t="str">
        <f t="shared" si="8"/>
        <v/>
      </c>
      <c r="S86" s="65"/>
      <c r="T86" s="66" t="str">
        <f t="shared" si="9"/>
        <v/>
      </c>
      <c r="U86" s="66"/>
    </row>
    <row r="87" spans="2:21" x14ac:dyDescent="0.15">
      <c r="B87" s="19">
        <v>79</v>
      </c>
      <c r="C87" s="63" t="str">
        <f t="shared" si="6"/>
        <v/>
      </c>
      <c r="D87" s="63"/>
      <c r="E87" s="19"/>
      <c r="F87" s="8"/>
      <c r="G87" s="19" t="s">
        <v>4</v>
      </c>
      <c r="H87" s="64"/>
      <c r="I87" s="64"/>
      <c r="J87" s="19"/>
      <c r="K87" s="63" t="str">
        <f t="shared" si="5"/>
        <v/>
      </c>
      <c r="L87" s="63"/>
      <c r="M87" s="6" t="str">
        <f t="shared" si="7"/>
        <v/>
      </c>
      <c r="N87" s="19"/>
      <c r="O87" s="8"/>
      <c r="P87" s="64"/>
      <c r="Q87" s="64"/>
      <c r="R87" s="65" t="str">
        <f t="shared" si="8"/>
        <v/>
      </c>
      <c r="S87" s="65"/>
      <c r="T87" s="66" t="str">
        <f t="shared" si="9"/>
        <v/>
      </c>
      <c r="U87" s="66"/>
    </row>
    <row r="88" spans="2:21" x14ac:dyDescent="0.15">
      <c r="B88" s="19">
        <v>80</v>
      </c>
      <c r="C88" s="63" t="str">
        <f t="shared" si="6"/>
        <v/>
      </c>
      <c r="D88" s="63"/>
      <c r="E88" s="19"/>
      <c r="F88" s="8"/>
      <c r="G88" s="19" t="s">
        <v>4</v>
      </c>
      <c r="H88" s="64"/>
      <c r="I88" s="64"/>
      <c r="J88" s="19"/>
      <c r="K88" s="63" t="str">
        <f t="shared" si="5"/>
        <v/>
      </c>
      <c r="L88" s="63"/>
      <c r="M88" s="6" t="str">
        <f t="shared" si="7"/>
        <v/>
      </c>
      <c r="N88" s="19"/>
      <c r="O88" s="8"/>
      <c r="P88" s="64"/>
      <c r="Q88" s="64"/>
      <c r="R88" s="65" t="str">
        <f t="shared" si="8"/>
        <v/>
      </c>
      <c r="S88" s="65"/>
      <c r="T88" s="66" t="str">
        <f t="shared" si="9"/>
        <v/>
      </c>
      <c r="U88" s="66"/>
    </row>
    <row r="89" spans="2:21" x14ac:dyDescent="0.15">
      <c r="B89" s="19">
        <v>81</v>
      </c>
      <c r="C89" s="63" t="str">
        <f t="shared" si="6"/>
        <v/>
      </c>
      <c r="D89" s="63"/>
      <c r="E89" s="19"/>
      <c r="F89" s="8"/>
      <c r="G89" s="19" t="s">
        <v>4</v>
      </c>
      <c r="H89" s="64"/>
      <c r="I89" s="64"/>
      <c r="J89" s="19"/>
      <c r="K89" s="63" t="str">
        <f t="shared" si="5"/>
        <v/>
      </c>
      <c r="L89" s="63"/>
      <c r="M89" s="6" t="str">
        <f t="shared" si="7"/>
        <v/>
      </c>
      <c r="N89" s="19"/>
      <c r="O89" s="8"/>
      <c r="P89" s="64"/>
      <c r="Q89" s="64"/>
      <c r="R89" s="65" t="str">
        <f t="shared" si="8"/>
        <v/>
      </c>
      <c r="S89" s="65"/>
      <c r="T89" s="66" t="str">
        <f t="shared" si="9"/>
        <v/>
      </c>
      <c r="U89" s="66"/>
    </row>
    <row r="90" spans="2:21" x14ac:dyDescent="0.15">
      <c r="B90" s="19">
        <v>82</v>
      </c>
      <c r="C90" s="63" t="str">
        <f t="shared" si="6"/>
        <v/>
      </c>
      <c r="D90" s="63"/>
      <c r="E90" s="19"/>
      <c r="F90" s="8"/>
      <c r="G90" s="19" t="s">
        <v>4</v>
      </c>
      <c r="H90" s="64"/>
      <c r="I90" s="64"/>
      <c r="J90" s="19"/>
      <c r="K90" s="63" t="str">
        <f t="shared" si="5"/>
        <v/>
      </c>
      <c r="L90" s="63"/>
      <c r="M90" s="6" t="str">
        <f t="shared" si="7"/>
        <v/>
      </c>
      <c r="N90" s="19"/>
      <c r="O90" s="8"/>
      <c r="P90" s="64"/>
      <c r="Q90" s="64"/>
      <c r="R90" s="65" t="str">
        <f t="shared" si="8"/>
        <v/>
      </c>
      <c r="S90" s="65"/>
      <c r="T90" s="66" t="str">
        <f t="shared" si="9"/>
        <v/>
      </c>
      <c r="U90" s="66"/>
    </row>
    <row r="91" spans="2:21" x14ac:dyDescent="0.15">
      <c r="B91" s="19">
        <v>83</v>
      </c>
      <c r="C91" s="63" t="str">
        <f t="shared" si="6"/>
        <v/>
      </c>
      <c r="D91" s="63"/>
      <c r="E91" s="19"/>
      <c r="F91" s="8"/>
      <c r="G91" s="19" t="s">
        <v>4</v>
      </c>
      <c r="H91" s="64"/>
      <c r="I91" s="64"/>
      <c r="J91" s="19"/>
      <c r="K91" s="63" t="str">
        <f t="shared" si="5"/>
        <v/>
      </c>
      <c r="L91" s="63"/>
      <c r="M91" s="6" t="str">
        <f t="shared" si="7"/>
        <v/>
      </c>
      <c r="N91" s="19"/>
      <c r="O91" s="8"/>
      <c r="P91" s="64"/>
      <c r="Q91" s="64"/>
      <c r="R91" s="65" t="str">
        <f t="shared" si="8"/>
        <v/>
      </c>
      <c r="S91" s="65"/>
      <c r="T91" s="66" t="str">
        <f t="shared" si="9"/>
        <v/>
      </c>
      <c r="U91" s="66"/>
    </row>
    <row r="92" spans="2:21" x14ac:dyDescent="0.15">
      <c r="B92" s="19">
        <v>84</v>
      </c>
      <c r="C92" s="63" t="str">
        <f t="shared" si="6"/>
        <v/>
      </c>
      <c r="D92" s="63"/>
      <c r="E92" s="19"/>
      <c r="F92" s="8"/>
      <c r="G92" s="19" t="s">
        <v>3</v>
      </c>
      <c r="H92" s="64"/>
      <c r="I92" s="64"/>
      <c r="J92" s="19"/>
      <c r="K92" s="63" t="str">
        <f t="shared" si="5"/>
        <v/>
      </c>
      <c r="L92" s="63"/>
      <c r="M92" s="6" t="str">
        <f t="shared" si="7"/>
        <v/>
      </c>
      <c r="N92" s="19"/>
      <c r="O92" s="8"/>
      <c r="P92" s="64"/>
      <c r="Q92" s="64"/>
      <c r="R92" s="65" t="str">
        <f t="shared" si="8"/>
        <v/>
      </c>
      <c r="S92" s="65"/>
      <c r="T92" s="66" t="str">
        <f t="shared" si="9"/>
        <v/>
      </c>
      <c r="U92" s="66"/>
    </row>
    <row r="93" spans="2:21" x14ac:dyDescent="0.15">
      <c r="B93" s="19">
        <v>85</v>
      </c>
      <c r="C93" s="63" t="str">
        <f t="shared" si="6"/>
        <v/>
      </c>
      <c r="D93" s="63"/>
      <c r="E93" s="19"/>
      <c r="F93" s="8"/>
      <c r="G93" s="19" t="s">
        <v>4</v>
      </c>
      <c r="H93" s="64"/>
      <c r="I93" s="64"/>
      <c r="J93" s="19"/>
      <c r="K93" s="63" t="str">
        <f t="shared" si="5"/>
        <v/>
      </c>
      <c r="L93" s="63"/>
      <c r="M93" s="6" t="str">
        <f t="shared" si="7"/>
        <v/>
      </c>
      <c r="N93" s="19"/>
      <c r="O93" s="8"/>
      <c r="P93" s="64"/>
      <c r="Q93" s="64"/>
      <c r="R93" s="65" t="str">
        <f t="shared" si="8"/>
        <v/>
      </c>
      <c r="S93" s="65"/>
      <c r="T93" s="66" t="str">
        <f t="shared" si="9"/>
        <v/>
      </c>
      <c r="U93" s="66"/>
    </row>
    <row r="94" spans="2:21" x14ac:dyDescent="0.15">
      <c r="B94" s="19">
        <v>86</v>
      </c>
      <c r="C94" s="63" t="str">
        <f t="shared" si="6"/>
        <v/>
      </c>
      <c r="D94" s="63"/>
      <c r="E94" s="19"/>
      <c r="F94" s="8"/>
      <c r="G94" s="19" t="s">
        <v>3</v>
      </c>
      <c r="H94" s="64"/>
      <c r="I94" s="64"/>
      <c r="J94" s="19"/>
      <c r="K94" s="63" t="str">
        <f t="shared" si="5"/>
        <v/>
      </c>
      <c r="L94" s="63"/>
      <c r="M94" s="6" t="str">
        <f t="shared" si="7"/>
        <v/>
      </c>
      <c r="N94" s="19"/>
      <c r="O94" s="8"/>
      <c r="P94" s="64"/>
      <c r="Q94" s="64"/>
      <c r="R94" s="65" t="str">
        <f t="shared" si="8"/>
        <v/>
      </c>
      <c r="S94" s="65"/>
      <c r="T94" s="66" t="str">
        <f t="shared" si="9"/>
        <v/>
      </c>
      <c r="U94" s="66"/>
    </row>
    <row r="95" spans="2:21" x14ac:dyDescent="0.15">
      <c r="B95" s="19">
        <v>87</v>
      </c>
      <c r="C95" s="63" t="str">
        <f t="shared" si="6"/>
        <v/>
      </c>
      <c r="D95" s="63"/>
      <c r="E95" s="19"/>
      <c r="F95" s="8"/>
      <c r="G95" s="19" t="s">
        <v>4</v>
      </c>
      <c r="H95" s="64"/>
      <c r="I95" s="64"/>
      <c r="J95" s="19"/>
      <c r="K95" s="63" t="str">
        <f t="shared" si="5"/>
        <v/>
      </c>
      <c r="L95" s="63"/>
      <c r="M95" s="6" t="str">
        <f t="shared" si="7"/>
        <v/>
      </c>
      <c r="N95" s="19"/>
      <c r="O95" s="8"/>
      <c r="P95" s="64"/>
      <c r="Q95" s="64"/>
      <c r="R95" s="65" t="str">
        <f t="shared" si="8"/>
        <v/>
      </c>
      <c r="S95" s="65"/>
      <c r="T95" s="66" t="str">
        <f t="shared" si="9"/>
        <v/>
      </c>
      <c r="U95" s="66"/>
    </row>
    <row r="96" spans="2:21" x14ac:dyDescent="0.15">
      <c r="B96" s="19">
        <v>88</v>
      </c>
      <c r="C96" s="63" t="str">
        <f t="shared" si="6"/>
        <v/>
      </c>
      <c r="D96" s="63"/>
      <c r="E96" s="19"/>
      <c r="F96" s="8"/>
      <c r="G96" s="19" t="s">
        <v>3</v>
      </c>
      <c r="H96" s="64"/>
      <c r="I96" s="64"/>
      <c r="J96" s="19"/>
      <c r="K96" s="63" t="str">
        <f t="shared" si="5"/>
        <v/>
      </c>
      <c r="L96" s="63"/>
      <c r="M96" s="6" t="str">
        <f t="shared" si="7"/>
        <v/>
      </c>
      <c r="N96" s="19"/>
      <c r="O96" s="8"/>
      <c r="P96" s="64"/>
      <c r="Q96" s="64"/>
      <c r="R96" s="65" t="str">
        <f t="shared" si="8"/>
        <v/>
      </c>
      <c r="S96" s="65"/>
      <c r="T96" s="66" t="str">
        <f t="shared" si="9"/>
        <v/>
      </c>
      <c r="U96" s="66"/>
    </row>
    <row r="97" spans="2:21" x14ac:dyDescent="0.15">
      <c r="B97" s="19">
        <v>89</v>
      </c>
      <c r="C97" s="63" t="str">
        <f t="shared" si="6"/>
        <v/>
      </c>
      <c r="D97" s="63"/>
      <c r="E97" s="19"/>
      <c r="F97" s="8"/>
      <c r="G97" s="19" t="s">
        <v>4</v>
      </c>
      <c r="H97" s="64"/>
      <c r="I97" s="64"/>
      <c r="J97" s="19"/>
      <c r="K97" s="63" t="str">
        <f t="shared" si="5"/>
        <v/>
      </c>
      <c r="L97" s="63"/>
      <c r="M97" s="6" t="str">
        <f t="shared" si="7"/>
        <v/>
      </c>
      <c r="N97" s="19"/>
      <c r="O97" s="8"/>
      <c r="P97" s="64"/>
      <c r="Q97" s="64"/>
      <c r="R97" s="65" t="str">
        <f t="shared" si="8"/>
        <v/>
      </c>
      <c r="S97" s="65"/>
      <c r="T97" s="66" t="str">
        <f t="shared" si="9"/>
        <v/>
      </c>
      <c r="U97" s="66"/>
    </row>
    <row r="98" spans="2:21" x14ac:dyDescent="0.15">
      <c r="B98" s="19">
        <v>90</v>
      </c>
      <c r="C98" s="63" t="str">
        <f t="shared" si="6"/>
        <v/>
      </c>
      <c r="D98" s="63"/>
      <c r="E98" s="19"/>
      <c r="F98" s="8"/>
      <c r="G98" s="19" t="s">
        <v>3</v>
      </c>
      <c r="H98" s="64"/>
      <c r="I98" s="64"/>
      <c r="J98" s="19"/>
      <c r="K98" s="63" t="str">
        <f t="shared" si="5"/>
        <v/>
      </c>
      <c r="L98" s="63"/>
      <c r="M98" s="6" t="str">
        <f t="shared" si="7"/>
        <v/>
      </c>
      <c r="N98" s="19"/>
      <c r="O98" s="8"/>
      <c r="P98" s="64"/>
      <c r="Q98" s="64"/>
      <c r="R98" s="65" t="str">
        <f t="shared" si="8"/>
        <v/>
      </c>
      <c r="S98" s="65"/>
      <c r="T98" s="66" t="str">
        <f t="shared" si="9"/>
        <v/>
      </c>
      <c r="U98" s="66"/>
    </row>
    <row r="99" spans="2:21" x14ac:dyDescent="0.15">
      <c r="B99" s="19">
        <v>91</v>
      </c>
      <c r="C99" s="63" t="str">
        <f t="shared" si="6"/>
        <v/>
      </c>
      <c r="D99" s="63"/>
      <c r="E99" s="19"/>
      <c r="F99" s="8"/>
      <c r="G99" s="19" t="s">
        <v>4</v>
      </c>
      <c r="H99" s="64"/>
      <c r="I99" s="64"/>
      <c r="J99" s="19"/>
      <c r="K99" s="63" t="str">
        <f t="shared" si="5"/>
        <v/>
      </c>
      <c r="L99" s="63"/>
      <c r="M99" s="6" t="str">
        <f t="shared" si="7"/>
        <v/>
      </c>
      <c r="N99" s="19"/>
      <c r="O99" s="8"/>
      <c r="P99" s="64"/>
      <c r="Q99" s="64"/>
      <c r="R99" s="65" t="str">
        <f t="shared" si="8"/>
        <v/>
      </c>
      <c r="S99" s="65"/>
      <c r="T99" s="66" t="str">
        <f t="shared" si="9"/>
        <v/>
      </c>
      <c r="U99" s="66"/>
    </row>
    <row r="100" spans="2:21" x14ac:dyDescent="0.15">
      <c r="B100" s="19">
        <v>92</v>
      </c>
      <c r="C100" s="63" t="str">
        <f t="shared" si="6"/>
        <v/>
      </c>
      <c r="D100" s="63"/>
      <c r="E100" s="19"/>
      <c r="F100" s="8"/>
      <c r="G100" s="19" t="s">
        <v>4</v>
      </c>
      <c r="H100" s="64"/>
      <c r="I100" s="64"/>
      <c r="J100" s="19"/>
      <c r="K100" s="63" t="str">
        <f t="shared" si="5"/>
        <v/>
      </c>
      <c r="L100" s="63"/>
      <c r="M100" s="6" t="str">
        <f t="shared" si="7"/>
        <v/>
      </c>
      <c r="N100" s="19"/>
      <c r="O100" s="8"/>
      <c r="P100" s="64"/>
      <c r="Q100" s="64"/>
      <c r="R100" s="65" t="str">
        <f t="shared" si="8"/>
        <v/>
      </c>
      <c r="S100" s="65"/>
      <c r="T100" s="66" t="str">
        <f t="shared" si="9"/>
        <v/>
      </c>
      <c r="U100" s="66"/>
    </row>
    <row r="101" spans="2:21" x14ac:dyDescent="0.15">
      <c r="B101" s="19">
        <v>93</v>
      </c>
      <c r="C101" s="63" t="str">
        <f t="shared" si="6"/>
        <v/>
      </c>
      <c r="D101" s="63"/>
      <c r="E101" s="19"/>
      <c r="F101" s="8"/>
      <c r="G101" s="19" t="s">
        <v>3</v>
      </c>
      <c r="H101" s="64"/>
      <c r="I101" s="64"/>
      <c r="J101" s="19"/>
      <c r="K101" s="63" t="str">
        <f t="shared" si="5"/>
        <v/>
      </c>
      <c r="L101" s="63"/>
      <c r="M101" s="6" t="str">
        <f t="shared" si="7"/>
        <v/>
      </c>
      <c r="N101" s="19"/>
      <c r="O101" s="8"/>
      <c r="P101" s="64"/>
      <c r="Q101" s="64"/>
      <c r="R101" s="65" t="str">
        <f t="shared" si="8"/>
        <v/>
      </c>
      <c r="S101" s="65"/>
      <c r="T101" s="66" t="str">
        <f t="shared" si="9"/>
        <v/>
      </c>
      <c r="U101" s="66"/>
    </row>
    <row r="102" spans="2:21" x14ac:dyDescent="0.15">
      <c r="B102" s="19">
        <v>94</v>
      </c>
      <c r="C102" s="63" t="str">
        <f t="shared" si="6"/>
        <v/>
      </c>
      <c r="D102" s="63"/>
      <c r="E102" s="19"/>
      <c r="F102" s="8"/>
      <c r="G102" s="19" t="s">
        <v>3</v>
      </c>
      <c r="H102" s="64"/>
      <c r="I102" s="64"/>
      <c r="J102" s="19"/>
      <c r="K102" s="63" t="str">
        <f t="shared" si="5"/>
        <v/>
      </c>
      <c r="L102" s="63"/>
      <c r="M102" s="6" t="str">
        <f t="shared" si="7"/>
        <v/>
      </c>
      <c r="N102" s="19"/>
      <c r="O102" s="8"/>
      <c r="P102" s="64"/>
      <c r="Q102" s="64"/>
      <c r="R102" s="65" t="str">
        <f t="shared" si="8"/>
        <v/>
      </c>
      <c r="S102" s="65"/>
      <c r="T102" s="66" t="str">
        <f t="shared" si="9"/>
        <v/>
      </c>
      <c r="U102" s="66"/>
    </row>
    <row r="103" spans="2:21" x14ac:dyDescent="0.15">
      <c r="B103" s="19">
        <v>95</v>
      </c>
      <c r="C103" s="63" t="str">
        <f t="shared" si="6"/>
        <v/>
      </c>
      <c r="D103" s="63"/>
      <c r="E103" s="19"/>
      <c r="F103" s="8"/>
      <c r="G103" s="19" t="s">
        <v>3</v>
      </c>
      <c r="H103" s="64"/>
      <c r="I103" s="64"/>
      <c r="J103" s="19"/>
      <c r="K103" s="63" t="str">
        <f t="shared" si="5"/>
        <v/>
      </c>
      <c r="L103" s="63"/>
      <c r="M103" s="6" t="str">
        <f t="shared" si="7"/>
        <v/>
      </c>
      <c r="N103" s="19"/>
      <c r="O103" s="8"/>
      <c r="P103" s="64"/>
      <c r="Q103" s="64"/>
      <c r="R103" s="65" t="str">
        <f t="shared" si="8"/>
        <v/>
      </c>
      <c r="S103" s="65"/>
      <c r="T103" s="66" t="str">
        <f t="shared" si="9"/>
        <v/>
      </c>
      <c r="U103" s="66"/>
    </row>
    <row r="104" spans="2:21" x14ac:dyDescent="0.15">
      <c r="B104" s="19">
        <v>96</v>
      </c>
      <c r="C104" s="63" t="str">
        <f t="shared" si="6"/>
        <v/>
      </c>
      <c r="D104" s="63"/>
      <c r="E104" s="19"/>
      <c r="F104" s="8"/>
      <c r="G104" s="19" t="s">
        <v>4</v>
      </c>
      <c r="H104" s="64"/>
      <c r="I104" s="64"/>
      <c r="J104" s="19"/>
      <c r="K104" s="63" t="str">
        <f t="shared" si="5"/>
        <v/>
      </c>
      <c r="L104" s="63"/>
      <c r="M104" s="6" t="str">
        <f t="shared" si="7"/>
        <v/>
      </c>
      <c r="N104" s="19"/>
      <c r="O104" s="8"/>
      <c r="P104" s="64"/>
      <c r="Q104" s="64"/>
      <c r="R104" s="65" t="str">
        <f t="shared" si="8"/>
        <v/>
      </c>
      <c r="S104" s="65"/>
      <c r="T104" s="66" t="str">
        <f t="shared" si="9"/>
        <v/>
      </c>
      <c r="U104" s="66"/>
    </row>
    <row r="105" spans="2:21" x14ac:dyDescent="0.15">
      <c r="B105" s="19">
        <v>97</v>
      </c>
      <c r="C105" s="63" t="str">
        <f t="shared" si="6"/>
        <v/>
      </c>
      <c r="D105" s="63"/>
      <c r="E105" s="19"/>
      <c r="F105" s="8"/>
      <c r="G105" s="19" t="s">
        <v>3</v>
      </c>
      <c r="H105" s="64"/>
      <c r="I105" s="64"/>
      <c r="J105" s="19"/>
      <c r="K105" s="63" t="str">
        <f t="shared" si="5"/>
        <v/>
      </c>
      <c r="L105" s="63"/>
      <c r="M105" s="6" t="str">
        <f t="shared" si="7"/>
        <v/>
      </c>
      <c r="N105" s="19"/>
      <c r="O105" s="8"/>
      <c r="P105" s="64"/>
      <c r="Q105" s="64"/>
      <c r="R105" s="65" t="str">
        <f t="shared" si="8"/>
        <v/>
      </c>
      <c r="S105" s="65"/>
      <c r="T105" s="66" t="str">
        <f t="shared" si="9"/>
        <v/>
      </c>
      <c r="U105" s="66"/>
    </row>
    <row r="106" spans="2:21" x14ac:dyDescent="0.15">
      <c r="B106" s="19">
        <v>98</v>
      </c>
      <c r="C106" s="63" t="str">
        <f t="shared" si="6"/>
        <v/>
      </c>
      <c r="D106" s="63"/>
      <c r="E106" s="19"/>
      <c r="F106" s="8"/>
      <c r="G106" s="19" t="s">
        <v>4</v>
      </c>
      <c r="H106" s="64"/>
      <c r="I106" s="64"/>
      <c r="J106" s="19"/>
      <c r="K106" s="63" t="str">
        <f t="shared" si="5"/>
        <v/>
      </c>
      <c r="L106" s="63"/>
      <c r="M106" s="6" t="str">
        <f t="shared" si="7"/>
        <v/>
      </c>
      <c r="N106" s="19"/>
      <c r="O106" s="8"/>
      <c r="P106" s="64"/>
      <c r="Q106" s="64"/>
      <c r="R106" s="65" t="str">
        <f t="shared" si="8"/>
        <v/>
      </c>
      <c r="S106" s="65"/>
      <c r="T106" s="66" t="str">
        <f t="shared" si="9"/>
        <v/>
      </c>
      <c r="U106" s="66"/>
    </row>
    <row r="107" spans="2:21" x14ac:dyDescent="0.15">
      <c r="B107" s="19">
        <v>99</v>
      </c>
      <c r="C107" s="63" t="str">
        <f t="shared" si="6"/>
        <v/>
      </c>
      <c r="D107" s="63"/>
      <c r="E107" s="19"/>
      <c r="F107" s="8"/>
      <c r="G107" s="19" t="s">
        <v>4</v>
      </c>
      <c r="H107" s="64"/>
      <c r="I107" s="64"/>
      <c r="J107" s="19"/>
      <c r="K107" s="63" t="str">
        <f t="shared" si="5"/>
        <v/>
      </c>
      <c r="L107" s="63"/>
      <c r="M107" s="6" t="str">
        <f t="shared" si="7"/>
        <v/>
      </c>
      <c r="N107" s="19"/>
      <c r="O107" s="8"/>
      <c r="P107" s="64"/>
      <c r="Q107" s="64"/>
      <c r="R107" s="65" t="str">
        <f t="shared" si="8"/>
        <v/>
      </c>
      <c r="S107" s="65"/>
      <c r="T107" s="66" t="str">
        <f t="shared" si="9"/>
        <v/>
      </c>
      <c r="U107" s="66"/>
    </row>
    <row r="108" spans="2:21" x14ac:dyDescent="0.15">
      <c r="B108" s="19">
        <v>100</v>
      </c>
      <c r="C108" s="63" t="str">
        <f t="shared" si="6"/>
        <v/>
      </c>
      <c r="D108" s="63"/>
      <c r="E108" s="19"/>
      <c r="F108" s="8"/>
      <c r="G108" s="19" t="s">
        <v>3</v>
      </c>
      <c r="H108" s="64"/>
      <c r="I108" s="64"/>
      <c r="J108" s="19"/>
      <c r="K108" s="63" t="str">
        <f t="shared" si="5"/>
        <v/>
      </c>
      <c r="L108" s="63"/>
      <c r="M108" s="6" t="str">
        <f t="shared" si="7"/>
        <v/>
      </c>
      <c r="N108" s="19"/>
      <c r="O108" s="8"/>
      <c r="P108" s="64"/>
      <c r="Q108" s="64"/>
      <c r="R108" s="65" t="str">
        <f t="shared" si="8"/>
        <v/>
      </c>
      <c r="S108" s="65"/>
      <c r="T108" s="66" t="str">
        <f t="shared" si="9"/>
        <v/>
      </c>
      <c r="U108" s="66"/>
    </row>
    <row r="109" spans="2:21" x14ac:dyDescent="0.15">
      <c r="B109" s="1"/>
      <c r="C109" s="1"/>
      <c r="D109" s="1"/>
      <c r="E109" s="1"/>
      <c r="F109" s="1"/>
      <c r="G109" s="1"/>
      <c r="H109" s="1"/>
      <c r="I109" s="1"/>
      <c r="J109" s="1"/>
      <c r="K109" s="1"/>
      <c r="L109" s="1"/>
      <c r="M109" s="1"/>
      <c r="N109" s="1"/>
      <c r="O109" s="1"/>
      <c r="P109" s="1"/>
      <c r="Q109" s="1"/>
      <c r="R109" s="1"/>
    </row>
  </sheetData>
  <mergeCells count="635">
    <mergeCell ref="B4:C4"/>
    <mergeCell ref="D4:E4"/>
    <mergeCell ref="F4:G4"/>
    <mergeCell ref="H4:I4"/>
    <mergeCell ref="J2:K2"/>
    <mergeCell ref="L2:M2"/>
    <mergeCell ref="N2:O2"/>
    <mergeCell ref="P2:Q2"/>
    <mergeCell ref="B3:C3"/>
    <mergeCell ref="D3:I3"/>
    <mergeCell ref="J3:K3"/>
    <mergeCell ref="L3:Q3"/>
    <mergeCell ref="B2:C2"/>
    <mergeCell ref="D2:E2"/>
    <mergeCell ref="J4:K4"/>
    <mergeCell ref="L4:M4"/>
    <mergeCell ref="N4:O4"/>
    <mergeCell ref="P4:Q4"/>
    <mergeCell ref="J5:K5"/>
    <mergeCell ref="L5:M5"/>
    <mergeCell ref="P5:Q5"/>
    <mergeCell ref="F2:G2"/>
    <mergeCell ref="H2:I2"/>
    <mergeCell ref="R7:U7"/>
    <mergeCell ref="H8:I8"/>
    <mergeCell ref="K8:L8"/>
    <mergeCell ref="P8:Q8"/>
    <mergeCell ref="R8:S8"/>
    <mergeCell ref="T8:U8"/>
    <mergeCell ref="B7:B8"/>
    <mergeCell ref="C7:D8"/>
    <mergeCell ref="E7:I7"/>
    <mergeCell ref="J7:L7"/>
    <mergeCell ref="M7:M8"/>
    <mergeCell ref="N7:Q7"/>
    <mergeCell ref="C10:D10"/>
    <mergeCell ref="H10:I10"/>
    <mergeCell ref="K10:L10"/>
    <mergeCell ref="P10:Q10"/>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C14:D14"/>
    <mergeCell ref="H14:I14"/>
    <mergeCell ref="K14:L14"/>
    <mergeCell ref="P14:Q14"/>
    <mergeCell ref="R14:S14"/>
    <mergeCell ref="T14:U14"/>
    <mergeCell ref="C13:D13"/>
    <mergeCell ref="H13:I13"/>
    <mergeCell ref="K13:L13"/>
    <mergeCell ref="P13:Q13"/>
    <mergeCell ref="R13:S13"/>
    <mergeCell ref="T13:U13"/>
    <mergeCell ref="C16:D16"/>
    <mergeCell ref="H16:I16"/>
    <mergeCell ref="K16:L16"/>
    <mergeCell ref="P16:Q16"/>
    <mergeCell ref="R16:S16"/>
    <mergeCell ref="T16:U16"/>
    <mergeCell ref="C15:D15"/>
    <mergeCell ref="H15:I15"/>
    <mergeCell ref="K15:L15"/>
    <mergeCell ref="P15:Q15"/>
    <mergeCell ref="R15:S15"/>
    <mergeCell ref="T15:U15"/>
    <mergeCell ref="C18:D18"/>
    <mergeCell ref="H18:I18"/>
    <mergeCell ref="K18:L18"/>
    <mergeCell ref="P18:Q18"/>
    <mergeCell ref="R18:S18"/>
    <mergeCell ref="T18:U18"/>
    <mergeCell ref="C17:D17"/>
    <mergeCell ref="H17:I17"/>
    <mergeCell ref="K17:L17"/>
    <mergeCell ref="P17:Q17"/>
    <mergeCell ref="R17:S17"/>
    <mergeCell ref="T17:U17"/>
    <mergeCell ref="C20:D20"/>
    <mergeCell ref="H20:I20"/>
    <mergeCell ref="K20:L20"/>
    <mergeCell ref="P20:Q20"/>
    <mergeCell ref="R20:S20"/>
    <mergeCell ref="T20:U20"/>
    <mergeCell ref="C19:D19"/>
    <mergeCell ref="H19:I19"/>
    <mergeCell ref="K19:L19"/>
    <mergeCell ref="P19:Q19"/>
    <mergeCell ref="R19:S19"/>
    <mergeCell ref="T19:U19"/>
    <mergeCell ref="C22:D22"/>
    <mergeCell ref="H22:I22"/>
    <mergeCell ref="K22:L22"/>
    <mergeCell ref="P22:Q22"/>
    <mergeCell ref="R22:S22"/>
    <mergeCell ref="T22:U22"/>
    <mergeCell ref="C21:D21"/>
    <mergeCell ref="H21:I21"/>
    <mergeCell ref="K21:L21"/>
    <mergeCell ref="P21:Q21"/>
    <mergeCell ref="R21:S21"/>
    <mergeCell ref="T21:U21"/>
    <mergeCell ref="C24:D24"/>
    <mergeCell ref="H24:I24"/>
    <mergeCell ref="K24:L24"/>
    <mergeCell ref="P24:Q24"/>
    <mergeCell ref="R24:S24"/>
    <mergeCell ref="T24:U24"/>
    <mergeCell ref="C23:D23"/>
    <mergeCell ref="H23:I23"/>
    <mergeCell ref="K23:L23"/>
    <mergeCell ref="P23:Q23"/>
    <mergeCell ref="R23:S23"/>
    <mergeCell ref="T23:U23"/>
    <mergeCell ref="C26:D26"/>
    <mergeCell ref="H26:I26"/>
    <mergeCell ref="K26:L26"/>
    <mergeCell ref="P26:Q26"/>
    <mergeCell ref="R26:S26"/>
    <mergeCell ref="T26:U26"/>
    <mergeCell ref="C25:D25"/>
    <mergeCell ref="H25:I25"/>
    <mergeCell ref="K25:L25"/>
    <mergeCell ref="P25:Q25"/>
    <mergeCell ref="R25:S25"/>
    <mergeCell ref="T25:U25"/>
    <mergeCell ref="C28:D28"/>
    <mergeCell ref="H28:I28"/>
    <mergeCell ref="K28:L28"/>
    <mergeCell ref="P28:Q28"/>
    <mergeCell ref="R28:S28"/>
    <mergeCell ref="T28:U28"/>
    <mergeCell ref="C27:D27"/>
    <mergeCell ref="H27:I27"/>
    <mergeCell ref="K27:L27"/>
    <mergeCell ref="P27:Q27"/>
    <mergeCell ref="R27:S27"/>
    <mergeCell ref="T27:U27"/>
    <mergeCell ref="C30:D30"/>
    <mergeCell ref="H30:I30"/>
    <mergeCell ref="K30:L30"/>
    <mergeCell ref="P30:Q30"/>
    <mergeCell ref="R30:S30"/>
    <mergeCell ref="T30:U30"/>
    <mergeCell ref="C29:D29"/>
    <mergeCell ref="H29:I29"/>
    <mergeCell ref="K29:L29"/>
    <mergeCell ref="P29:Q29"/>
    <mergeCell ref="R29:S29"/>
    <mergeCell ref="T29:U29"/>
    <mergeCell ref="C32:D32"/>
    <mergeCell ref="H32:I32"/>
    <mergeCell ref="K32:L32"/>
    <mergeCell ref="P32:Q32"/>
    <mergeCell ref="R32:S32"/>
    <mergeCell ref="T32:U32"/>
    <mergeCell ref="C31:D31"/>
    <mergeCell ref="H31:I31"/>
    <mergeCell ref="K31:L31"/>
    <mergeCell ref="P31:Q31"/>
    <mergeCell ref="R31:S31"/>
    <mergeCell ref="T31:U31"/>
    <mergeCell ref="C34:D34"/>
    <mergeCell ref="H34:I34"/>
    <mergeCell ref="K34:L34"/>
    <mergeCell ref="P34:Q34"/>
    <mergeCell ref="R34:S34"/>
    <mergeCell ref="T34:U34"/>
    <mergeCell ref="C33:D33"/>
    <mergeCell ref="H33:I33"/>
    <mergeCell ref="K33:L33"/>
    <mergeCell ref="P33:Q33"/>
    <mergeCell ref="R33:S33"/>
    <mergeCell ref="T33:U33"/>
    <mergeCell ref="C36:D36"/>
    <mergeCell ref="H36:I36"/>
    <mergeCell ref="K36:L36"/>
    <mergeCell ref="P36:Q36"/>
    <mergeCell ref="R36:S36"/>
    <mergeCell ref="T36:U36"/>
    <mergeCell ref="C35:D35"/>
    <mergeCell ref="H35:I35"/>
    <mergeCell ref="K35:L35"/>
    <mergeCell ref="P35:Q35"/>
    <mergeCell ref="R35:S35"/>
    <mergeCell ref="T35:U35"/>
    <mergeCell ref="C38:D38"/>
    <mergeCell ref="H38:I38"/>
    <mergeCell ref="K38:L38"/>
    <mergeCell ref="P38:Q38"/>
    <mergeCell ref="R38:S38"/>
    <mergeCell ref="T38:U38"/>
    <mergeCell ref="C37:D37"/>
    <mergeCell ref="H37:I37"/>
    <mergeCell ref="K37:L37"/>
    <mergeCell ref="P37:Q37"/>
    <mergeCell ref="R37:S37"/>
    <mergeCell ref="T37:U37"/>
    <mergeCell ref="C40:D40"/>
    <mergeCell ref="H40:I40"/>
    <mergeCell ref="K40:L40"/>
    <mergeCell ref="P40:Q40"/>
    <mergeCell ref="R40:S40"/>
    <mergeCell ref="T40:U40"/>
    <mergeCell ref="C39:D39"/>
    <mergeCell ref="H39:I39"/>
    <mergeCell ref="K39:L39"/>
    <mergeCell ref="P39:Q39"/>
    <mergeCell ref="R39:S39"/>
    <mergeCell ref="T39:U39"/>
    <mergeCell ref="C42:D42"/>
    <mergeCell ref="H42:I42"/>
    <mergeCell ref="K42:L42"/>
    <mergeCell ref="P42:Q42"/>
    <mergeCell ref="R42:S42"/>
    <mergeCell ref="T42:U42"/>
    <mergeCell ref="C41:D41"/>
    <mergeCell ref="H41:I41"/>
    <mergeCell ref="K41:L41"/>
    <mergeCell ref="P41:Q41"/>
    <mergeCell ref="R41:S41"/>
    <mergeCell ref="T41:U41"/>
    <mergeCell ref="C44:D44"/>
    <mergeCell ref="H44:I44"/>
    <mergeCell ref="K44:L44"/>
    <mergeCell ref="P44:Q44"/>
    <mergeCell ref="R44:S44"/>
    <mergeCell ref="T44:U44"/>
    <mergeCell ref="C43:D43"/>
    <mergeCell ref="H43:I43"/>
    <mergeCell ref="K43:L43"/>
    <mergeCell ref="P43:Q43"/>
    <mergeCell ref="R43:S43"/>
    <mergeCell ref="T43:U43"/>
    <mergeCell ref="C46:D46"/>
    <mergeCell ref="H46:I46"/>
    <mergeCell ref="K46:L46"/>
    <mergeCell ref="P46:Q46"/>
    <mergeCell ref="R46:S46"/>
    <mergeCell ref="T46:U46"/>
    <mergeCell ref="C45:D45"/>
    <mergeCell ref="H45:I45"/>
    <mergeCell ref="K45:L45"/>
    <mergeCell ref="P45:Q45"/>
    <mergeCell ref="R45:S45"/>
    <mergeCell ref="T45:U45"/>
    <mergeCell ref="C48:D48"/>
    <mergeCell ref="H48:I48"/>
    <mergeCell ref="K48:L48"/>
    <mergeCell ref="P48:Q48"/>
    <mergeCell ref="R48:S48"/>
    <mergeCell ref="T48:U48"/>
    <mergeCell ref="C47:D47"/>
    <mergeCell ref="H47:I47"/>
    <mergeCell ref="K47:L47"/>
    <mergeCell ref="P47:Q47"/>
    <mergeCell ref="R47:S47"/>
    <mergeCell ref="T47:U47"/>
    <mergeCell ref="C50:D50"/>
    <mergeCell ref="H50:I50"/>
    <mergeCell ref="K50:L50"/>
    <mergeCell ref="P50:Q50"/>
    <mergeCell ref="R50:S50"/>
    <mergeCell ref="T50:U50"/>
    <mergeCell ref="C49:D49"/>
    <mergeCell ref="H49:I49"/>
    <mergeCell ref="K49:L49"/>
    <mergeCell ref="P49:Q49"/>
    <mergeCell ref="R49:S49"/>
    <mergeCell ref="T49:U49"/>
    <mergeCell ref="C52:D52"/>
    <mergeCell ref="H52:I52"/>
    <mergeCell ref="K52:L52"/>
    <mergeCell ref="P52:Q52"/>
    <mergeCell ref="R52:S52"/>
    <mergeCell ref="T52:U52"/>
    <mergeCell ref="C51:D51"/>
    <mergeCell ref="H51:I51"/>
    <mergeCell ref="K51:L51"/>
    <mergeCell ref="P51:Q51"/>
    <mergeCell ref="R51:S51"/>
    <mergeCell ref="T51:U51"/>
    <mergeCell ref="C54:D54"/>
    <mergeCell ref="H54:I54"/>
    <mergeCell ref="K54:L54"/>
    <mergeCell ref="P54:Q54"/>
    <mergeCell ref="R54:S54"/>
    <mergeCell ref="T54:U54"/>
    <mergeCell ref="C53:D53"/>
    <mergeCell ref="H53:I53"/>
    <mergeCell ref="K53:L53"/>
    <mergeCell ref="P53:Q53"/>
    <mergeCell ref="R53:S53"/>
    <mergeCell ref="T53:U53"/>
    <mergeCell ref="C56:D56"/>
    <mergeCell ref="H56:I56"/>
    <mergeCell ref="K56:L56"/>
    <mergeCell ref="P56:Q56"/>
    <mergeCell ref="R56:S56"/>
    <mergeCell ref="T56:U56"/>
    <mergeCell ref="C55:D55"/>
    <mergeCell ref="H55:I55"/>
    <mergeCell ref="K55:L55"/>
    <mergeCell ref="P55:Q55"/>
    <mergeCell ref="R55:S55"/>
    <mergeCell ref="T55:U55"/>
    <mergeCell ref="C58:D58"/>
    <mergeCell ref="H58:I58"/>
    <mergeCell ref="K58:L58"/>
    <mergeCell ref="P58:Q58"/>
    <mergeCell ref="R58:S58"/>
    <mergeCell ref="T58:U58"/>
    <mergeCell ref="C57:D57"/>
    <mergeCell ref="H57:I57"/>
    <mergeCell ref="K57:L57"/>
    <mergeCell ref="P57:Q57"/>
    <mergeCell ref="R57:S57"/>
    <mergeCell ref="T57:U57"/>
    <mergeCell ref="C60:D60"/>
    <mergeCell ref="H60:I60"/>
    <mergeCell ref="K60:L60"/>
    <mergeCell ref="P60:Q60"/>
    <mergeCell ref="R60:S60"/>
    <mergeCell ref="T60:U60"/>
    <mergeCell ref="C59:D59"/>
    <mergeCell ref="H59:I59"/>
    <mergeCell ref="K59:L59"/>
    <mergeCell ref="P59:Q59"/>
    <mergeCell ref="R59:S59"/>
    <mergeCell ref="T59:U59"/>
    <mergeCell ref="C62:D62"/>
    <mergeCell ref="H62:I62"/>
    <mergeCell ref="K62:L62"/>
    <mergeCell ref="P62:Q62"/>
    <mergeCell ref="R62:S62"/>
    <mergeCell ref="T62:U62"/>
    <mergeCell ref="C61:D61"/>
    <mergeCell ref="H61:I61"/>
    <mergeCell ref="K61:L61"/>
    <mergeCell ref="P61:Q61"/>
    <mergeCell ref="R61:S61"/>
    <mergeCell ref="T61:U61"/>
    <mergeCell ref="C64:D64"/>
    <mergeCell ref="H64:I64"/>
    <mergeCell ref="K64:L64"/>
    <mergeCell ref="P64:Q64"/>
    <mergeCell ref="R64:S64"/>
    <mergeCell ref="T64:U64"/>
    <mergeCell ref="C63:D63"/>
    <mergeCell ref="H63:I63"/>
    <mergeCell ref="K63:L63"/>
    <mergeCell ref="P63:Q63"/>
    <mergeCell ref="R63:S63"/>
    <mergeCell ref="T63:U63"/>
    <mergeCell ref="C66:D66"/>
    <mergeCell ref="H66:I66"/>
    <mergeCell ref="K66:L66"/>
    <mergeCell ref="P66:Q66"/>
    <mergeCell ref="R66:S66"/>
    <mergeCell ref="T66:U66"/>
    <mergeCell ref="C65:D65"/>
    <mergeCell ref="H65:I65"/>
    <mergeCell ref="K65:L65"/>
    <mergeCell ref="P65:Q65"/>
    <mergeCell ref="R65:S65"/>
    <mergeCell ref="T65:U65"/>
    <mergeCell ref="C68:D68"/>
    <mergeCell ref="H68:I68"/>
    <mergeCell ref="K68:L68"/>
    <mergeCell ref="P68:Q68"/>
    <mergeCell ref="R68:S68"/>
    <mergeCell ref="T68:U68"/>
    <mergeCell ref="C67:D67"/>
    <mergeCell ref="H67:I67"/>
    <mergeCell ref="K67:L67"/>
    <mergeCell ref="P67:Q67"/>
    <mergeCell ref="R67:S67"/>
    <mergeCell ref="T67:U67"/>
    <mergeCell ref="C70:D70"/>
    <mergeCell ref="H70:I70"/>
    <mergeCell ref="K70:L70"/>
    <mergeCell ref="P70:Q70"/>
    <mergeCell ref="R70:S70"/>
    <mergeCell ref="T70:U70"/>
    <mergeCell ref="C69:D69"/>
    <mergeCell ref="H69:I69"/>
    <mergeCell ref="K69:L69"/>
    <mergeCell ref="P69:Q69"/>
    <mergeCell ref="R69:S69"/>
    <mergeCell ref="T69:U69"/>
    <mergeCell ref="C72:D72"/>
    <mergeCell ref="H72:I72"/>
    <mergeCell ref="K72:L72"/>
    <mergeCell ref="P72:Q72"/>
    <mergeCell ref="R72:S72"/>
    <mergeCell ref="T72:U72"/>
    <mergeCell ref="C71:D71"/>
    <mergeCell ref="H71:I71"/>
    <mergeCell ref="K71:L71"/>
    <mergeCell ref="P71:Q71"/>
    <mergeCell ref="R71:S71"/>
    <mergeCell ref="T71:U71"/>
    <mergeCell ref="C74:D74"/>
    <mergeCell ref="H74:I74"/>
    <mergeCell ref="K74:L74"/>
    <mergeCell ref="P74:Q74"/>
    <mergeCell ref="R74:S74"/>
    <mergeCell ref="T74:U74"/>
    <mergeCell ref="C73:D73"/>
    <mergeCell ref="H73:I73"/>
    <mergeCell ref="K73:L73"/>
    <mergeCell ref="P73:Q73"/>
    <mergeCell ref="R73:S73"/>
    <mergeCell ref="T73:U73"/>
    <mergeCell ref="C76:D76"/>
    <mergeCell ref="H76:I76"/>
    <mergeCell ref="K76:L76"/>
    <mergeCell ref="P76:Q76"/>
    <mergeCell ref="R76:S76"/>
    <mergeCell ref="T76:U76"/>
    <mergeCell ref="C75:D75"/>
    <mergeCell ref="H75:I75"/>
    <mergeCell ref="K75:L75"/>
    <mergeCell ref="P75:Q75"/>
    <mergeCell ref="R75:S75"/>
    <mergeCell ref="T75:U75"/>
    <mergeCell ref="C78:D78"/>
    <mergeCell ref="H78:I78"/>
    <mergeCell ref="K78:L78"/>
    <mergeCell ref="P78:Q78"/>
    <mergeCell ref="R78:S78"/>
    <mergeCell ref="T78:U78"/>
    <mergeCell ref="C77:D77"/>
    <mergeCell ref="H77:I77"/>
    <mergeCell ref="K77:L77"/>
    <mergeCell ref="P77:Q77"/>
    <mergeCell ref="R77:S77"/>
    <mergeCell ref="T77:U77"/>
    <mergeCell ref="C80:D80"/>
    <mergeCell ref="H80:I80"/>
    <mergeCell ref="K80:L80"/>
    <mergeCell ref="P80:Q80"/>
    <mergeCell ref="R80:S80"/>
    <mergeCell ref="T80:U80"/>
    <mergeCell ref="C79:D79"/>
    <mergeCell ref="H79:I79"/>
    <mergeCell ref="K79:L79"/>
    <mergeCell ref="P79:Q79"/>
    <mergeCell ref="R79:S79"/>
    <mergeCell ref="T79:U79"/>
    <mergeCell ref="C82:D82"/>
    <mergeCell ref="H82:I82"/>
    <mergeCell ref="K82:L82"/>
    <mergeCell ref="P82:Q82"/>
    <mergeCell ref="R82:S82"/>
    <mergeCell ref="T82:U82"/>
    <mergeCell ref="C81:D81"/>
    <mergeCell ref="H81:I81"/>
    <mergeCell ref="K81:L81"/>
    <mergeCell ref="P81:Q81"/>
    <mergeCell ref="R81:S81"/>
    <mergeCell ref="T81:U81"/>
    <mergeCell ref="C84:D84"/>
    <mergeCell ref="H84:I84"/>
    <mergeCell ref="K84:L84"/>
    <mergeCell ref="P84:Q84"/>
    <mergeCell ref="R84:S84"/>
    <mergeCell ref="T84:U84"/>
    <mergeCell ref="C83:D83"/>
    <mergeCell ref="H83:I83"/>
    <mergeCell ref="K83:L83"/>
    <mergeCell ref="P83:Q83"/>
    <mergeCell ref="R83:S83"/>
    <mergeCell ref="T83:U83"/>
    <mergeCell ref="C86:D86"/>
    <mergeCell ref="H86:I86"/>
    <mergeCell ref="K86:L86"/>
    <mergeCell ref="P86:Q86"/>
    <mergeCell ref="R86:S86"/>
    <mergeCell ref="T86:U86"/>
    <mergeCell ref="C85:D85"/>
    <mergeCell ref="H85:I85"/>
    <mergeCell ref="K85:L85"/>
    <mergeCell ref="P85:Q85"/>
    <mergeCell ref="R85:S85"/>
    <mergeCell ref="T85:U85"/>
    <mergeCell ref="C88:D88"/>
    <mergeCell ref="H88:I88"/>
    <mergeCell ref="K88:L88"/>
    <mergeCell ref="P88:Q88"/>
    <mergeCell ref="R88:S88"/>
    <mergeCell ref="T88:U88"/>
    <mergeCell ref="C87:D87"/>
    <mergeCell ref="H87:I87"/>
    <mergeCell ref="K87:L87"/>
    <mergeCell ref="P87:Q87"/>
    <mergeCell ref="R87:S87"/>
    <mergeCell ref="T87:U87"/>
    <mergeCell ref="C90:D90"/>
    <mergeCell ref="H90:I90"/>
    <mergeCell ref="K90:L90"/>
    <mergeCell ref="P90:Q90"/>
    <mergeCell ref="R90:S90"/>
    <mergeCell ref="T90:U90"/>
    <mergeCell ref="C89:D89"/>
    <mergeCell ref="H89:I89"/>
    <mergeCell ref="K89:L89"/>
    <mergeCell ref="P89:Q89"/>
    <mergeCell ref="R89:S89"/>
    <mergeCell ref="T89:U89"/>
    <mergeCell ref="C92:D92"/>
    <mergeCell ref="H92:I92"/>
    <mergeCell ref="K92:L92"/>
    <mergeCell ref="P92:Q92"/>
    <mergeCell ref="R92:S92"/>
    <mergeCell ref="T92:U92"/>
    <mergeCell ref="C91:D91"/>
    <mergeCell ref="H91:I91"/>
    <mergeCell ref="K91:L91"/>
    <mergeCell ref="P91:Q91"/>
    <mergeCell ref="R91:S91"/>
    <mergeCell ref="T91:U91"/>
    <mergeCell ref="C94:D94"/>
    <mergeCell ref="H94:I94"/>
    <mergeCell ref="K94:L94"/>
    <mergeCell ref="P94:Q94"/>
    <mergeCell ref="R94:S94"/>
    <mergeCell ref="T94:U94"/>
    <mergeCell ref="C93:D93"/>
    <mergeCell ref="H93:I93"/>
    <mergeCell ref="K93:L93"/>
    <mergeCell ref="P93:Q93"/>
    <mergeCell ref="R93:S93"/>
    <mergeCell ref="T93:U93"/>
    <mergeCell ref="C96:D96"/>
    <mergeCell ref="H96:I96"/>
    <mergeCell ref="K96:L96"/>
    <mergeCell ref="P96:Q96"/>
    <mergeCell ref="R96:S96"/>
    <mergeCell ref="T96:U96"/>
    <mergeCell ref="C95:D95"/>
    <mergeCell ref="H95:I95"/>
    <mergeCell ref="K95:L95"/>
    <mergeCell ref="P95:Q95"/>
    <mergeCell ref="R95:S95"/>
    <mergeCell ref="T95:U95"/>
    <mergeCell ref="C98:D98"/>
    <mergeCell ref="H98:I98"/>
    <mergeCell ref="K98:L98"/>
    <mergeCell ref="P98:Q98"/>
    <mergeCell ref="R98:S98"/>
    <mergeCell ref="T98:U98"/>
    <mergeCell ref="C97:D97"/>
    <mergeCell ref="H97:I97"/>
    <mergeCell ref="K97:L97"/>
    <mergeCell ref="P97:Q97"/>
    <mergeCell ref="R97:S97"/>
    <mergeCell ref="T97:U97"/>
    <mergeCell ref="C100:D100"/>
    <mergeCell ref="H100:I100"/>
    <mergeCell ref="K100:L100"/>
    <mergeCell ref="P100:Q100"/>
    <mergeCell ref="R100:S100"/>
    <mergeCell ref="T100:U100"/>
    <mergeCell ref="C99:D99"/>
    <mergeCell ref="H99:I99"/>
    <mergeCell ref="K99:L99"/>
    <mergeCell ref="P99:Q99"/>
    <mergeCell ref="R99:S99"/>
    <mergeCell ref="T99:U99"/>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8:D108"/>
    <mergeCell ref="H108:I108"/>
    <mergeCell ref="K108:L108"/>
    <mergeCell ref="P108:Q108"/>
    <mergeCell ref="R108:S108"/>
    <mergeCell ref="T108:U108"/>
    <mergeCell ref="C107:D107"/>
    <mergeCell ref="H107:I107"/>
    <mergeCell ref="K107:L107"/>
    <mergeCell ref="P107:Q107"/>
    <mergeCell ref="R107:S107"/>
    <mergeCell ref="T107:U107"/>
  </mergeCells>
  <phoneticPr fontId="2"/>
  <conditionalFormatting sqref="G46">
    <cfRule type="cellIs" dxfId="7" priority="1" stopIfTrue="1" operator="equal">
      <formula>"買"</formula>
    </cfRule>
    <cfRule type="cellIs" dxfId="6" priority="2" stopIfTrue="1" operator="equal">
      <formula>"売"</formula>
    </cfRule>
  </conditionalFormatting>
  <conditionalFormatting sqref="G9:G11 G14:G45 G47:G108">
    <cfRule type="cellIs" dxfId="5" priority="7" stopIfTrue="1" operator="equal">
      <formula>"買"</formula>
    </cfRule>
    <cfRule type="cellIs" dxfId="4" priority="8" stopIfTrue="1" operator="equal">
      <formula>"売"</formula>
    </cfRule>
  </conditionalFormatting>
  <conditionalFormatting sqref="G12">
    <cfRule type="cellIs" dxfId="3" priority="5" stopIfTrue="1" operator="equal">
      <formula>"買"</formula>
    </cfRule>
    <cfRule type="cellIs" dxfId="2" priority="6" stopIfTrue="1" operator="equal">
      <formula>"売"</formula>
    </cfRule>
  </conditionalFormatting>
  <conditionalFormatting sqref="G13">
    <cfRule type="cellIs" dxfId="1" priority="3" stopIfTrue="1" operator="equal">
      <formula>"買"</formula>
    </cfRule>
    <cfRule type="cellIs" dxfId="0" priority="4" stopIfTrue="1" operator="equal">
      <formula>"売"</formula>
    </cfRule>
  </conditionalFormatting>
  <dataValidations count="1">
    <dataValidation type="list" allowBlank="1" showInputMessage="1" showErrorMessage="1" sqref="G9:G108" xr:uid="{00000000-0002-0000-0700-000000000000}">
      <formula1>"買,売"</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4647B-2EDB-45FA-A7A9-A36D1A79B56C}">
  <dimension ref="B2:AA109"/>
  <sheetViews>
    <sheetView zoomScale="115" zoomScaleNormal="115" workbookViewId="0">
      <pane ySplit="8" topLeftCell="A57" activePane="bottomLeft" state="frozen"/>
      <selection pane="bottomLeft" activeCell="P62" sqref="P62:Q62"/>
    </sheetView>
  </sheetViews>
  <sheetFormatPr defaultRowHeight="13.5" x14ac:dyDescent="0.15"/>
  <cols>
    <col min="1" max="1" width="2.875" customWidth="1"/>
    <col min="2" max="18" width="6.625" customWidth="1"/>
    <col min="22" max="22" width="10.875" style="22" hidden="1" customWidth="1"/>
    <col min="23" max="23" width="0" hidden="1" customWidth="1"/>
  </cols>
  <sheetData>
    <row r="2" spans="2:27" x14ac:dyDescent="0.15">
      <c r="B2" s="81" t="s">
        <v>5</v>
      </c>
      <c r="C2" s="81"/>
      <c r="D2" s="101" t="s">
        <v>73</v>
      </c>
      <c r="E2" s="101"/>
      <c r="F2" s="81" t="s">
        <v>6</v>
      </c>
      <c r="G2" s="81"/>
      <c r="H2" s="97" t="s">
        <v>36</v>
      </c>
      <c r="I2" s="97"/>
      <c r="J2" s="81" t="s">
        <v>7</v>
      </c>
      <c r="K2" s="81"/>
      <c r="L2" s="102">
        <v>100000</v>
      </c>
      <c r="M2" s="101"/>
      <c r="N2" s="81" t="s">
        <v>8</v>
      </c>
      <c r="O2" s="81"/>
      <c r="P2" s="98">
        <f>SUM(L2,D4)</f>
        <v>120279.76601726143</v>
      </c>
      <c r="Q2" s="97"/>
      <c r="R2" s="1"/>
      <c r="S2" s="1"/>
      <c r="T2" s="1"/>
    </row>
    <row r="3" spans="2:27" ht="57" customHeight="1" x14ac:dyDescent="0.15">
      <c r="B3" s="81" t="s">
        <v>9</v>
      </c>
      <c r="C3" s="81"/>
      <c r="D3" s="99" t="s">
        <v>38</v>
      </c>
      <c r="E3" s="99"/>
      <c r="F3" s="99"/>
      <c r="G3" s="99"/>
      <c r="H3" s="99"/>
      <c r="I3" s="99"/>
      <c r="J3" s="81" t="s">
        <v>10</v>
      </c>
      <c r="K3" s="81"/>
      <c r="L3" s="99" t="s">
        <v>64</v>
      </c>
      <c r="M3" s="100"/>
      <c r="N3" s="100"/>
      <c r="O3" s="100"/>
      <c r="P3" s="100"/>
      <c r="Q3" s="100"/>
      <c r="R3" s="1"/>
      <c r="S3" s="1"/>
    </row>
    <row r="4" spans="2:27" x14ac:dyDescent="0.15">
      <c r="B4" s="81" t="s">
        <v>11</v>
      </c>
      <c r="C4" s="81"/>
      <c r="D4" s="95">
        <f>SUM($R$9:$S$993)</f>
        <v>20279.766017261434</v>
      </c>
      <c r="E4" s="95"/>
      <c r="F4" s="81" t="s">
        <v>12</v>
      </c>
      <c r="G4" s="81"/>
      <c r="H4" s="96">
        <f>SUM($T$9:$U$108)</f>
        <v>1394.3000000000086</v>
      </c>
      <c r="I4" s="97"/>
      <c r="J4" s="78" t="s">
        <v>67</v>
      </c>
      <c r="K4" s="78"/>
      <c r="L4" s="98">
        <f>Z8/AA8</f>
        <v>-1.8734124225952742</v>
      </c>
      <c r="M4" s="98"/>
      <c r="N4" s="78" t="s">
        <v>62</v>
      </c>
      <c r="O4" s="78"/>
      <c r="P4" s="79">
        <f>MAX(Y:Y)</f>
        <v>3.9710188041485517E-2</v>
      </c>
      <c r="Q4" s="79"/>
      <c r="R4" s="1"/>
      <c r="S4" s="1"/>
      <c r="T4" s="1"/>
    </row>
    <row r="5" spans="2:27" x14ac:dyDescent="0.15">
      <c r="B5" s="60" t="s">
        <v>15</v>
      </c>
      <c r="C5" s="58">
        <f>COUNTIF($R$9:$R$990,"&gt;0")</f>
        <v>31</v>
      </c>
      <c r="D5" s="57" t="s">
        <v>16</v>
      </c>
      <c r="E5" s="15">
        <f>COUNTIF($R$9:$R$990,"&lt;0")</f>
        <v>21</v>
      </c>
      <c r="F5" s="57" t="s">
        <v>17</v>
      </c>
      <c r="G5" s="58">
        <f>COUNTIF($R$9:$R$990,"=0")</f>
        <v>0</v>
      </c>
      <c r="H5" s="57" t="s">
        <v>18</v>
      </c>
      <c r="I5" s="59">
        <f>C5/SUM(C5,E5,G5)</f>
        <v>0.59615384615384615</v>
      </c>
      <c r="J5" s="80" t="s">
        <v>19</v>
      </c>
      <c r="K5" s="81"/>
      <c r="L5" s="82">
        <f>MAX(V9:V993)</f>
        <v>2</v>
      </c>
      <c r="M5" s="83"/>
      <c r="N5" s="17" t="s">
        <v>20</v>
      </c>
      <c r="O5" s="9"/>
      <c r="P5" s="82">
        <f>MAX(W9:W993)</f>
        <v>4</v>
      </c>
      <c r="Q5" s="83"/>
      <c r="R5" s="1"/>
      <c r="S5" s="1"/>
      <c r="T5" s="1"/>
    </row>
    <row r="6" spans="2:27" x14ac:dyDescent="0.15">
      <c r="B6" s="11"/>
      <c r="C6" s="13"/>
      <c r="D6" s="14"/>
      <c r="E6" s="10"/>
      <c r="F6" s="11"/>
      <c r="G6" s="10"/>
      <c r="H6" s="11"/>
      <c r="I6" s="16"/>
      <c r="J6" s="11"/>
      <c r="K6" s="11"/>
      <c r="L6" s="10"/>
      <c r="M6" s="37" t="s">
        <v>66</v>
      </c>
      <c r="N6" s="12"/>
      <c r="O6" s="12"/>
      <c r="P6" s="10"/>
      <c r="Q6" s="61"/>
      <c r="R6" s="1"/>
      <c r="S6" s="1"/>
      <c r="T6" s="1"/>
    </row>
    <row r="7" spans="2:27" x14ac:dyDescent="0.15">
      <c r="B7" s="84" t="s">
        <v>21</v>
      </c>
      <c r="C7" s="86" t="s">
        <v>22</v>
      </c>
      <c r="D7" s="87"/>
      <c r="E7" s="90" t="s">
        <v>23</v>
      </c>
      <c r="F7" s="91"/>
      <c r="G7" s="91"/>
      <c r="H7" s="91"/>
      <c r="I7" s="74"/>
      <c r="J7" s="92" t="s">
        <v>70</v>
      </c>
      <c r="K7" s="93"/>
      <c r="L7" s="76"/>
      <c r="M7" s="94" t="s">
        <v>25</v>
      </c>
      <c r="N7" s="69" t="s">
        <v>26</v>
      </c>
      <c r="O7" s="70"/>
      <c r="P7" s="70"/>
      <c r="Q7" s="71"/>
      <c r="R7" s="72" t="s">
        <v>27</v>
      </c>
      <c r="S7" s="72"/>
      <c r="T7" s="72"/>
      <c r="U7" s="72"/>
    </row>
    <row r="8" spans="2:27" x14ac:dyDescent="0.15">
      <c r="B8" s="85"/>
      <c r="C8" s="88"/>
      <c r="D8" s="89"/>
      <c r="E8" s="18" t="s">
        <v>28</v>
      </c>
      <c r="F8" s="18" t="s">
        <v>29</v>
      </c>
      <c r="G8" s="18" t="s">
        <v>75</v>
      </c>
      <c r="H8" s="73" t="s">
        <v>31</v>
      </c>
      <c r="I8" s="74"/>
      <c r="J8" s="4" t="s">
        <v>32</v>
      </c>
      <c r="K8" s="75" t="s">
        <v>33</v>
      </c>
      <c r="L8" s="76"/>
      <c r="M8" s="94"/>
      <c r="N8" s="5" t="s">
        <v>28</v>
      </c>
      <c r="O8" s="5" t="s">
        <v>29</v>
      </c>
      <c r="P8" s="77" t="s">
        <v>31</v>
      </c>
      <c r="Q8" s="71"/>
      <c r="R8" s="72" t="s">
        <v>34</v>
      </c>
      <c r="S8" s="72"/>
      <c r="T8" s="72" t="s">
        <v>32</v>
      </c>
      <c r="U8" s="72"/>
      <c r="Y8" t="s">
        <v>61</v>
      </c>
      <c r="Z8">
        <f>SUM(Z9:Z108)</f>
        <v>43498.769425756276</v>
      </c>
      <c r="AA8">
        <f>SUM(AA9:AA108)</f>
        <v>-23219.003408494857</v>
      </c>
    </row>
    <row r="9" spans="2:27" x14ac:dyDescent="0.15">
      <c r="B9" s="62">
        <v>1</v>
      </c>
      <c r="C9" s="63">
        <f>L2</f>
        <v>100000</v>
      </c>
      <c r="D9" s="63"/>
      <c r="E9" s="62">
        <v>2005</v>
      </c>
      <c r="F9" s="8">
        <v>43850</v>
      </c>
      <c r="G9" s="62" t="s">
        <v>3</v>
      </c>
      <c r="H9" s="64">
        <v>1.2962</v>
      </c>
      <c r="I9" s="64"/>
      <c r="J9" s="62">
        <v>158</v>
      </c>
      <c r="K9" s="63">
        <f>IF(J9="","",C9*0.01)</f>
        <v>1000</v>
      </c>
      <c r="L9" s="63"/>
      <c r="M9" s="6">
        <f>IF(J9="","",(K9/J9)/LOOKUP(RIGHT($D$2,3),定数!$A$6:$A$13,定数!$B$6:$B$13))</f>
        <v>5.2742616033755275E-2</v>
      </c>
      <c r="N9" s="62">
        <v>2005</v>
      </c>
      <c r="O9" s="8">
        <v>43857</v>
      </c>
      <c r="P9" s="64">
        <v>1.3121</v>
      </c>
      <c r="Q9" s="64"/>
      <c r="R9" s="65">
        <f>IF(P9="","",T9*M9*LOOKUP(RIGHT($D$2,3),定数!$A$6:$A$13,定数!$B$6:$B$13))</f>
        <v>-1006.3291139240523</v>
      </c>
      <c r="S9" s="65"/>
      <c r="T9" s="66">
        <f>IF(P9="","",IF(G9="買",(P9-H9),(H9-P9))*IF(RIGHT($D$2,3)="JPY",100,10000))</f>
        <v>-159.00000000000026</v>
      </c>
      <c r="U9" s="66"/>
      <c r="V9" s="1">
        <f>IF(T9&lt;&gt;"",IF(T9&gt;0,1+V8,0),"")</f>
        <v>0</v>
      </c>
      <c r="W9">
        <f>IF(T9&lt;&gt;"",IF(T9&lt;0,1+W8,0),"")</f>
        <v>1</v>
      </c>
      <c r="Z9" t="str">
        <f>IF(R9&gt;0,R9,"")</f>
        <v/>
      </c>
      <c r="AA9">
        <f>IF(R9&lt;0,R9,"")</f>
        <v>-1006.3291139240523</v>
      </c>
    </row>
    <row r="10" spans="2:27" x14ac:dyDescent="0.15">
      <c r="B10" s="62">
        <v>2</v>
      </c>
      <c r="C10" s="63">
        <f t="shared" ref="C10:C73" si="0">IF(R9="","",C9+R9)</f>
        <v>98993.670886075954</v>
      </c>
      <c r="D10" s="63"/>
      <c r="E10" s="62"/>
      <c r="F10" s="8">
        <v>43855</v>
      </c>
      <c r="G10" s="62" t="s">
        <v>3</v>
      </c>
      <c r="H10" s="64">
        <v>1.3028</v>
      </c>
      <c r="I10" s="64"/>
      <c r="J10" s="62">
        <v>74</v>
      </c>
      <c r="K10" s="63">
        <f t="shared" ref="K10:K73" si="1">IF(J10="","",C10*0.01)</f>
        <v>989.93670886075961</v>
      </c>
      <c r="L10" s="63"/>
      <c r="M10" s="6">
        <f>IF(J10="","",(K10/J10)/LOOKUP(RIGHT($D$2,3),定数!$A$6:$A$13,定数!$B$6:$B$13))</f>
        <v>0.11147935910594139</v>
      </c>
      <c r="N10" s="62"/>
      <c r="O10" s="8">
        <v>43865</v>
      </c>
      <c r="P10" s="64">
        <v>1.2936300000000001</v>
      </c>
      <c r="Q10" s="64"/>
      <c r="R10" s="65">
        <f>IF(P10="","",T10*M10*LOOKUP(RIGHT($D$2,3),定数!$A$6:$A$13,定数!$B$6:$B$13))</f>
        <v>1226.7188676017659</v>
      </c>
      <c r="S10" s="65"/>
      <c r="T10" s="66">
        <f>IF(P10="","",IF(G10="買",(P10-H10),(H10-P10))*IF(RIGHT($D$2,3)="JPY",100,10000))</f>
        <v>91.699999999999008</v>
      </c>
      <c r="U10" s="66"/>
      <c r="V10" s="22">
        <f t="shared" ref="V10:V22" si="2">IF(T10&lt;&gt;"",IF(T10&gt;0,1+V9,0),"")</f>
        <v>1</v>
      </c>
      <c r="W10">
        <f t="shared" ref="W10:W73" si="3">IF(T10&lt;&gt;"",IF(T10&lt;0,1+W9,0),"")</f>
        <v>0</v>
      </c>
      <c r="X10" s="35">
        <f>IF(C10&lt;&gt;"",MAX(C10,C9),"")</f>
        <v>100000</v>
      </c>
      <c r="Z10">
        <f t="shared" ref="Z10:Z73" si="4">IF(R10&gt;0,R10,"")</f>
        <v>1226.7188676017659</v>
      </c>
      <c r="AA10" t="str">
        <f t="shared" ref="AA10:AA73" si="5">IF(R10&lt;0,R10,"")</f>
        <v/>
      </c>
    </row>
    <row r="11" spans="2:27" x14ac:dyDescent="0.15">
      <c r="B11" s="62">
        <v>3</v>
      </c>
      <c r="C11" s="63">
        <f t="shared" si="0"/>
        <v>100220.38975367772</v>
      </c>
      <c r="D11" s="63"/>
      <c r="E11" s="62"/>
      <c r="F11" s="8">
        <v>43929</v>
      </c>
      <c r="G11" s="62" t="s">
        <v>3</v>
      </c>
      <c r="H11" s="64">
        <v>1.2844</v>
      </c>
      <c r="I11" s="64"/>
      <c r="J11" s="62">
        <v>98</v>
      </c>
      <c r="K11" s="63">
        <f t="shared" si="1"/>
        <v>1002.2038975367773</v>
      </c>
      <c r="L11" s="63"/>
      <c r="M11" s="6">
        <f>IF(J11="","",(K11/J11)/LOOKUP(RIGHT($D$2,3),定数!$A$6:$A$13,定数!$B$6:$B$13))</f>
        <v>8.52214198585695E-2</v>
      </c>
      <c r="N11" s="62"/>
      <c r="O11" s="8">
        <v>43932</v>
      </c>
      <c r="P11" s="64">
        <v>1.2943</v>
      </c>
      <c r="Q11" s="64"/>
      <c r="R11" s="65">
        <f>IF(P11="","",T11*M11*LOOKUP(RIGHT($D$2,3),定数!$A$6:$A$13,定数!$B$6:$B$13))</f>
        <v>-1012.4304679198077</v>
      </c>
      <c r="S11" s="65"/>
      <c r="T11" s="66">
        <f>IF(P11="","",IF(G11="買",(P11-H11),(H11-P11))*IF(RIGHT($D$2,3)="JPY",100,10000))</f>
        <v>-99.000000000000199</v>
      </c>
      <c r="U11" s="66"/>
      <c r="V11" s="22">
        <f t="shared" si="2"/>
        <v>0</v>
      </c>
      <c r="W11">
        <f t="shared" si="3"/>
        <v>1</v>
      </c>
      <c r="X11" s="35">
        <f>IF(C11&lt;&gt;"",MAX(X10,C11),"")</f>
        <v>100220.38975367772</v>
      </c>
      <c r="Y11" s="36">
        <f>IF(X11&lt;&gt;"",1-(C11/X11),"")</f>
        <v>0</v>
      </c>
      <c r="Z11" t="str">
        <f t="shared" si="4"/>
        <v/>
      </c>
      <c r="AA11">
        <f t="shared" si="5"/>
        <v>-1012.4304679198077</v>
      </c>
    </row>
    <row r="12" spans="2:27" x14ac:dyDescent="0.15">
      <c r="B12" s="62">
        <v>4</v>
      </c>
      <c r="C12" s="63">
        <f t="shared" si="0"/>
        <v>99207.959285757912</v>
      </c>
      <c r="D12" s="63"/>
      <c r="E12" s="62"/>
      <c r="F12" s="8">
        <v>44020</v>
      </c>
      <c r="G12" s="62" t="s">
        <v>3</v>
      </c>
      <c r="H12" s="64">
        <v>1.1907000000000001</v>
      </c>
      <c r="I12" s="64"/>
      <c r="J12" s="62">
        <v>135</v>
      </c>
      <c r="K12" s="63">
        <f t="shared" si="1"/>
        <v>992.07959285757909</v>
      </c>
      <c r="L12" s="63"/>
      <c r="M12" s="6">
        <f>IF(J12="","",(K12/J12)/LOOKUP(RIGHT($D$2,3),定数!$A$6:$A$13,定数!$B$6:$B$13))</f>
        <v>6.12394810405913E-2</v>
      </c>
      <c r="N12" s="62"/>
      <c r="O12" s="8">
        <v>44023</v>
      </c>
      <c r="P12" s="64">
        <v>1.2042999999999999</v>
      </c>
      <c r="Q12" s="64"/>
      <c r="R12" s="65">
        <f>IF(P12="","",T12*M12*LOOKUP(RIGHT($D$2,3),定数!$A$6:$A$13,定数!$B$6:$B$13))</f>
        <v>-999.42833058243787</v>
      </c>
      <c r="S12" s="65"/>
      <c r="T12" s="66">
        <f t="shared" ref="T12:T75" si="6">IF(P12="","",IF(G12="買",(P12-H12),(H12-P12))*IF(RIGHT($D$2,3)="JPY",100,10000))</f>
        <v>-135.99999999999835</v>
      </c>
      <c r="U12" s="66"/>
      <c r="V12" s="22">
        <f t="shared" si="2"/>
        <v>0</v>
      </c>
      <c r="W12">
        <f t="shared" si="3"/>
        <v>2</v>
      </c>
      <c r="X12" s="35">
        <f t="shared" ref="X12:X75" si="7">IF(C12&lt;&gt;"",MAX(X11,C12),"")</f>
        <v>100220.38975367772</v>
      </c>
      <c r="Y12" s="36">
        <f t="shared" ref="Y12:Y75" si="8">IF(X12&lt;&gt;"",1-(C12/X12),"")</f>
        <v>1.0102040816326596E-2</v>
      </c>
      <c r="Z12" t="str">
        <f t="shared" si="4"/>
        <v/>
      </c>
      <c r="AA12">
        <f t="shared" si="5"/>
        <v>-999.42833058243787</v>
      </c>
    </row>
    <row r="13" spans="2:27" x14ac:dyDescent="0.15">
      <c r="B13" s="62">
        <v>5</v>
      </c>
      <c r="C13" s="63">
        <f t="shared" si="0"/>
        <v>98208.530955175476</v>
      </c>
      <c r="D13" s="63"/>
      <c r="E13" s="62"/>
      <c r="F13" s="8">
        <v>44044</v>
      </c>
      <c r="G13" s="62" t="s">
        <v>4</v>
      </c>
      <c r="H13" s="64">
        <v>1.2163999999999999</v>
      </c>
      <c r="I13" s="64"/>
      <c r="J13" s="62">
        <v>90</v>
      </c>
      <c r="K13" s="63">
        <f t="shared" si="1"/>
        <v>982.08530955175479</v>
      </c>
      <c r="L13" s="63"/>
      <c r="M13" s="6">
        <f>IF(J13="","",(K13/J13)/LOOKUP(RIGHT($D$2,3),定数!$A$6:$A$13,定数!$B$6:$B$13))</f>
        <v>9.0933824958495821E-2</v>
      </c>
      <c r="N13" s="62"/>
      <c r="O13" s="8">
        <v>44046</v>
      </c>
      <c r="P13" s="64">
        <v>1.2276</v>
      </c>
      <c r="Q13" s="64"/>
      <c r="R13" s="65">
        <f>IF(P13="","",T13*M13*LOOKUP(RIGHT($D$2,3),定数!$A$6:$A$13,定数!$B$6:$B$13))</f>
        <v>1222.1506074421948</v>
      </c>
      <c r="S13" s="65"/>
      <c r="T13" s="66">
        <f t="shared" si="6"/>
        <v>112.00000000000099</v>
      </c>
      <c r="U13" s="66"/>
      <c r="V13" s="22">
        <f t="shared" si="2"/>
        <v>1</v>
      </c>
      <c r="W13">
        <f t="shared" si="3"/>
        <v>0</v>
      </c>
      <c r="X13" s="35">
        <f t="shared" si="7"/>
        <v>100220.38975367772</v>
      </c>
      <c r="Y13" s="36">
        <f t="shared" si="8"/>
        <v>2.007434618291748E-2</v>
      </c>
      <c r="Z13">
        <f t="shared" si="4"/>
        <v>1222.1506074421948</v>
      </c>
      <c r="AA13" t="str">
        <f t="shared" si="5"/>
        <v/>
      </c>
    </row>
    <row r="14" spans="2:27" x14ac:dyDescent="0.15">
      <c r="B14" s="62">
        <v>6</v>
      </c>
      <c r="C14" s="63">
        <f t="shared" si="0"/>
        <v>99430.681562617669</v>
      </c>
      <c r="D14" s="63"/>
      <c r="E14" s="62"/>
      <c r="F14" s="8">
        <v>44177</v>
      </c>
      <c r="G14" s="62" t="s">
        <v>4</v>
      </c>
      <c r="H14" s="64">
        <v>1.1839999999999999</v>
      </c>
      <c r="I14" s="64"/>
      <c r="J14" s="62">
        <v>74</v>
      </c>
      <c r="K14" s="63">
        <f t="shared" si="1"/>
        <v>994.30681562617667</v>
      </c>
      <c r="L14" s="63"/>
      <c r="M14" s="6">
        <f>IF(J14="","",(K14/J14)/LOOKUP(RIGHT($D$2,3),定数!$A$6:$A$13,定数!$B$6:$B$13))</f>
        <v>0.11197148824619106</v>
      </c>
      <c r="N14" s="62"/>
      <c r="O14" s="8">
        <v>44177</v>
      </c>
      <c r="P14" s="64">
        <v>1.1931700000000001</v>
      </c>
      <c r="Q14" s="64"/>
      <c r="R14" s="65">
        <f>IF(P14="","",T14*M14*LOOKUP(RIGHT($D$2,3),定数!$A$6:$A$13,定数!$B$6:$B$13))</f>
        <v>1232.1342566611029</v>
      </c>
      <c r="S14" s="65"/>
      <c r="T14" s="66">
        <f t="shared" si="6"/>
        <v>91.700000000001225</v>
      </c>
      <c r="U14" s="66"/>
      <c r="V14" s="22">
        <f t="shared" si="2"/>
        <v>2</v>
      </c>
      <c r="W14">
        <f t="shared" si="3"/>
        <v>0</v>
      </c>
      <c r="X14" s="35">
        <f t="shared" si="7"/>
        <v>100220.38975367772</v>
      </c>
      <c r="Y14" s="36">
        <f t="shared" si="8"/>
        <v>7.8797158243048004E-3</v>
      </c>
      <c r="Z14">
        <f t="shared" si="4"/>
        <v>1232.1342566611029</v>
      </c>
      <c r="AA14" t="str">
        <f t="shared" si="5"/>
        <v/>
      </c>
    </row>
    <row r="15" spans="2:27" x14ac:dyDescent="0.15">
      <c r="B15" s="62">
        <v>7</v>
      </c>
      <c r="C15" s="63">
        <f t="shared" si="0"/>
        <v>100662.81581927877</v>
      </c>
      <c r="D15" s="63"/>
      <c r="E15" s="62">
        <v>2006</v>
      </c>
      <c r="F15" s="8">
        <v>43848</v>
      </c>
      <c r="G15" s="62" t="s">
        <v>4</v>
      </c>
      <c r="H15" s="64">
        <v>1.2145999999999999</v>
      </c>
      <c r="I15" s="64"/>
      <c r="J15" s="62">
        <v>96</v>
      </c>
      <c r="K15" s="63">
        <f t="shared" si="1"/>
        <v>1006.6281581927877</v>
      </c>
      <c r="L15" s="63"/>
      <c r="M15" s="6">
        <f>IF(J15="","",(K15/J15)/LOOKUP(RIGHT($D$2,3),定数!$A$6:$A$13,定数!$B$6:$B$13))</f>
        <v>8.7380916509790602E-2</v>
      </c>
      <c r="N15" s="62">
        <v>2006</v>
      </c>
      <c r="O15" s="8">
        <v>43850</v>
      </c>
      <c r="P15" s="64">
        <v>1.2049000000000001</v>
      </c>
      <c r="Q15" s="64"/>
      <c r="R15" s="65">
        <f>IF(P15="","",T15*M15*LOOKUP(RIGHT($D$2,3),定数!$A$6:$A$13,定数!$B$6:$B$13))</f>
        <v>-1017.1138681739437</v>
      </c>
      <c r="S15" s="65"/>
      <c r="T15" s="66">
        <f t="shared" si="6"/>
        <v>-96.999999999998195</v>
      </c>
      <c r="U15" s="66"/>
      <c r="V15" s="22">
        <f t="shared" si="2"/>
        <v>0</v>
      </c>
      <c r="W15">
        <f t="shared" si="3"/>
        <v>1</v>
      </c>
      <c r="X15" s="35">
        <f t="shared" si="7"/>
        <v>100662.81581927877</v>
      </c>
      <c r="Y15" s="36">
        <f t="shared" si="8"/>
        <v>0</v>
      </c>
      <c r="Z15" t="str">
        <f t="shared" si="4"/>
        <v/>
      </c>
      <c r="AA15">
        <f t="shared" si="5"/>
        <v>-1017.1138681739437</v>
      </c>
    </row>
    <row r="16" spans="2:27" x14ac:dyDescent="0.15">
      <c r="B16" s="62">
        <v>8</v>
      </c>
      <c r="C16" s="63">
        <f t="shared" si="0"/>
        <v>99645.701951104827</v>
      </c>
      <c r="D16" s="63"/>
      <c r="E16" s="62"/>
      <c r="F16" s="8">
        <v>43925</v>
      </c>
      <c r="G16" s="62" t="s">
        <v>4</v>
      </c>
      <c r="H16" s="64">
        <v>1.2152000000000001</v>
      </c>
      <c r="I16" s="64"/>
      <c r="J16" s="62">
        <v>121</v>
      </c>
      <c r="K16" s="63">
        <f t="shared" si="1"/>
        <v>996.45701951104832</v>
      </c>
      <c r="L16" s="63"/>
      <c r="M16" s="6">
        <f>IF(J16="","",(K16/J16)/LOOKUP(RIGHT($D$2,3),定数!$A$6:$A$13,定数!$B$6:$B$13))</f>
        <v>6.8626516495251269E-2</v>
      </c>
      <c r="N16" s="62"/>
      <c r="O16" s="8">
        <v>43926</v>
      </c>
      <c r="P16" s="64">
        <v>1.23034</v>
      </c>
      <c r="Q16" s="64"/>
      <c r="R16" s="65">
        <f>IF(P16="","",T16*M16*LOOKUP(RIGHT($D$2,3),定数!$A$6:$A$13,定数!$B$6:$B$13))</f>
        <v>1246.8065516857196</v>
      </c>
      <c r="S16" s="65"/>
      <c r="T16" s="66">
        <f t="shared" si="6"/>
        <v>151.39999999999932</v>
      </c>
      <c r="U16" s="66"/>
      <c r="V16" s="22">
        <f t="shared" si="2"/>
        <v>1</v>
      </c>
      <c r="W16">
        <f t="shared" si="3"/>
        <v>0</v>
      </c>
      <c r="X16" s="35">
        <f t="shared" si="7"/>
        <v>100662.81581927877</v>
      </c>
      <c r="Y16" s="36">
        <f t="shared" si="8"/>
        <v>1.010416666666647E-2</v>
      </c>
      <c r="Z16">
        <f t="shared" si="4"/>
        <v>1246.8065516857196</v>
      </c>
      <c r="AA16" t="str">
        <f t="shared" si="5"/>
        <v/>
      </c>
    </row>
    <row r="17" spans="2:27" x14ac:dyDescent="0.15">
      <c r="B17" s="62">
        <v>9</v>
      </c>
      <c r="C17" s="63">
        <f t="shared" si="0"/>
        <v>100892.50850279054</v>
      </c>
      <c r="D17" s="63"/>
      <c r="E17" s="62"/>
      <c r="F17" s="8">
        <v>44064</v>
      </c>
      <c r="G17" s="62" t="s">
        <v>4</v>
      </c>
      <c r="H17" s="64">
        <v>1.2848999999999999</v>
      </c>
      <c r="I17" s="64"/>
      <c r="J17" s="62">
        <v>68</v>
      </c>
      <c r="K17" s="63">
        <f t="shared" si="1"/>
        <v>1008.9250850279054</v>
      </c>
      <c r="L17" s="63"/>
      <c r="M17" s="6">
        <f>IF(J17="","",(K17/J17)/LOOKUP(RIGHT($D$2,3),定数!$A$6:$A$13,定数!$B$6:$B$13))</f>
        <v>0.12364278002792958</v>
      </c>
      <c r="N17" s="62"/>
      <c r="O17" s="8">
        <v>44065</v>
      </c>
      <c r="P17" s="64">
        <v>1.29331</v>
      </c>
      <c r="Q17" s="64"/>
      <c r="R17" s="65">
        <f>IF(P17="","",T17*M17*LOOKUP(RIGHT($D$2,3),定数!$A$6:$A$13,定数!$B$6:$B$13))</f>
        <v>1247.8029360418695</v>
      </c>
      <c r="S17" s="65"/>
      <c r="T17" s="66">
        <f t="shared" si="6"/>
        <v>84.100000000000279</v>
      </c>
      <c r="U17" s="66"/>
      <c r="V17" s="22">
        <f t="shared" si="2"/>
        <v>2</v>
      </c>
      <c r="W17">
        <f t="shared" si="3"/>
        <v>0</v>
      </c>
      <c r="X17" s="35">
        <f t="shared" si="7"/>
        <v>100892.50850279054</v>
      </c>
      <c r="Y17" s="36">
        <f t="shared" si="8"/>
        <v>0</v>
      </c>
      <c r="Z17">
        <f t="shared" si="4"/>
        <v>1247.8029360418695</v>
      </c>
      <c r="AA17" t="str">
        <f t="shared" si="5"/>
        <v/>
      </c>
    </row>
    <row r="18" spans="2:27" x14ac:dyDescent="0.15">
      <c r="B18" s="62">
        <v>10</v>
      </c>
      <c r="C18" s="63">
        <f t="shared" si="0"/>
        <v>102140.31143883242</v>
      </c>
      <c r="D18" s="63"/>
      <c r="E18" s="62"/>
      <c r="F18" s="8">
        <v>44103</v>
      </c>
      <c r="G18" s="62" t="s">
        <v>3</v>
      </c>
      <c r="H18" s="64">
        <v>1.2677</v>
      </c>
      <c r="I18" s="64"/>
      <c r="J18" s="62">
        <v>55</v>
      </c>
      <c r="K18" s="63">
        <f t="shared" si="1"/>
        <v>1021.4031143883242</v>
      </c>
      <c r="L18" s="63"/>
      <c r="M18" s="6">
        <f>IF(J18="","",(K18/J18)/LOOKUP(RIGHT($D$2,3),定数!$A$6:$A$13,定数!$B$6:$B$13))</f>
        <v>0.15475804763459458</v>
      </c>
      <c r="N18" s="62"/>
      <c r="O18" s="8">
        <v>44106</v>
      </c>
      <c r="P18" s="64">
        <v>1.2733000000000001</v>
      </c>
      <c r="Q18" s="64"/>
      <c r="R18" s="65">
        <f>IF(P18="","",T18*M18*LOOKUP(RIGHT($D$2,3),定数!$A$6:$A$13,定数!$B$6:$B$13))</f>
        <v>-1039.974080104485</v>
      </c>
      <c r="S18" s="65"/>
      <c r="T18" s="66">
        <f t="shared" si="6"/>
        <v>-56.000000000000497</v>
      </c>
      <c r="U18" s="66"/>
      <c r="V18" s="22">
        <f t="shared" si="2"/>
        <v>0</v>
      </c>
      <c r="W18">
        <f t="shared" si="3"/>
        <v>1</v>
      </c>
      <c r="X18" s="35">
        <f t="shared" si="7"/>
        <v>102140.31143883242</v>
      </c>
      <c r="Y18" s="36">
        <f t="shared" si="8"/>
        <v>0</v>
      </c>
      <c r="Z18" t="str">
        <f t="shared" si="4"/>
        <v/>
      </c>
      <c r="AA18">
        <f t="shared" si="5"/>
        <v>-1039.974080104485</v>
      </c>
    </row>
    <row r="19" spans="2:27" x14ac:dyDescent="0.15">
      <c r="B19" s="62">
        <v>11</v>
      </c>
      <c r="C19" s="63">
        <f t="shared" si="0"/>
        <v>101100.33735872793</v>
      </c>
      <c r="D19" s="63"/>
      <c r="E19" s="62">
        <v>2007</v>
      </c>
      <c r="F19" s="8">
        <v>43847</v>
      </c>
      <c r="G19" s="62" t="s">
        <v>3</v>
      </c>
      <c r="H19" s="64">
        <v>1.2906</v>
      </c>
      <c r="I19" s="64"/>
      <c r="J19" s="62">
        <v>82</v>
      </c>
      <c r="K19" s="63">
        <f t="shared" si="1"/>
        <v>1011.0033735872794</v>
      </c>
      <c r="L19" s="63"/>
      <c r="M19" s="6">
        <f>IF(J19="","",(K19/J19)/LOOKUP(RIGHT($D$2,3),定数!$A$6:$A$13,定数!$B$6:$B$13))</f>
        <v>0.10274424528326009</v>
      </c>
      <c r="N19" s="62">
        <v>2007</v>
      </c>
      <c r="O19" s="8">
        <v>43849</v>
      </c>
      <c r="P19" s="64">
        <v>1.2988999999999999</v>
      </c>
      <c r="Q19" s="64"/>
      <c r="R19" s="65">
        <f>IF(P19="","",T19*M19*LOOKUP(RIGHT($D$2,3),定数!$A$6:$A$13,定数!$B$6:$B$13))</f>
        <v>-1023.3326830212675</v>
      </c>
      <c r="S19" s="65"/>
      <c r="T19" s="66">
        <f t="shared" si="6"/>
        <v>-82.999999999999744</v>
      </c>
      <c r="U19" s="66"/>
      <c r="V19" s="22">
        <f t="shared" si="2"/>
        <v>0</v>
      </c>
      <c r="W19">
        <f t="shared" si="3"/>
        <v>2</v>
      </c>
      <c r="X19" s="35">
        <f t="shared" si="7"/>
        <v>102140.31143883242</v>
      </c>
      <c r="Y19" s="36">
        <f t="shared" si="8"/>
        <v>1.0181818181818292E-2</v>
      </c>
      <c r="Z19" t="str">
        <f t="shared" si="4"/>
        <v/>
      </c>
      <c r="AA19">
        <f t="shared" si="5"/>
        <v>-1023.3326830212675</v>
      </c>
    </row>
    <row r="20" spans="2:27" x14ac:dyDescent="0.15">
      <c r="B20" s="62">
        <v>12</v>
      </c>
      <c r="C20" s="63">
        <f t="shared" si="0"/>
        <v>100077.00467570667</v>
      </c>
      <c r="D20" s="63"/>
      <c r="E20" s="62"/>
      <c r="F20" s="8">
        <v>43884</v>
      </c>
      <c r="G20" s="62" t="s">
        <v>4</v>
      </c>
      <c r="H20" s="64">
        <v>1.3142</v>
      </c>
      <c r="I20" s="64"/>
      <c r="J20" s="62">
        <v>63</v>
      </c>
      <c r="K20" s="63">
        <f t="shared" si="1"/>
        <v>1000.7700467570668</v>
      </c>
      <c r="L20" s="63"/>
      <c r="M20" s="6">
        <f>IF(J20="","",(K20/J20)/LOOKUP(RIGHT($D$2,3),定数!$A$6:$A$13,定数!$B$6:$B$13))</f>
        <v>0.13237699031178132</v>
      </c>
      <c r="N20" s="62"/>
      <c r="O20" s="8">
        <v>43888</v>
      </c>
      <c r="P20" s="64">
        <v>1.3219700000000001</v>
      </c>
      <c r="Q20" s="64"/>
      <c r="R20" s="65">
        <f>IF(P20="","",T20*M20*LOOKUP(RIGHT($D$2,3),定数!$A$6:$A$13,定数!$B$6:$B$13))</f>
        <v>1234.2830576670576</v>
      </c>
      <c r="S20" s="65"/>
      <c r="T20" s="66">
        <f t="shared" si="6"/>
        <v>77.700000000000543</v>
      </c>
      <c r="U20" s="66"/>
      <c r="V20" s="22">
        <f t="shared" si="2"/>
        <v>1</v>
      </c>
      <c r="W20">
        <f t="shared" si="3"/>
        <v>0</v>
      </c>
      <c r="X20" s="35">
        <f t="shared" si="7"/>
        <v>102140.31143883242</v>
      </c>
      <c r="Y20" s="36">
        <f t="shared" si="8"/>
        <v>2.0200709534368033E-2</v>
      </c>
      <c r="Z20">
        <f t="shared" si="4"/>
        <v>1234.2830576670576</v>
      </c>
      <c r="AA20" t="str">
        <f t="shared" si="5"/>
        <v/>
      </c>
    </row>
    <row r="21" spans="2:27" x14ac:dyDescent="0.15">
      <c r="B21" s="62">
        <v>13</v>
      </c>
      <c r="C21" s="63">
        <f t="shared" si="0"/>
        <v>101311.28773337373</v>
      </c>
      <c r="D21" s="63"/>
      <c r="E21" s="62"/>
      <c r="F21" s="8">
        <v>43895</v>
      </c>
      <c r="G21" s="62" t="s">
        <v>4</v>
      </c>
      <c r="H21" s="64">
        <v>1.3202</v>
      </c>
      <c r="I21" s="64"/>
      <c r="J21" s="62">
        <v>61</v>
      </c>
      <c r="K21" s="63">
        <f t="shared" si="1"/>
        <v>1013.1128773337373</v>
      </c>
      <c r="L21" s="63"/>
      <c r="M21" s="6">
        <f>IF(J21="","",(K21/J21)/LOOKUP(RIGHT($D$2,3),定数!$A$6:$A$13,定数!$B$6:$B$13))</f>
        <v>0.1384033985428603</v>
      </c>
      <c r="N21" s="62"/>
      <c r="O21" s="8">
        <v>43895</v>
      </c>
      <c r="P21" s="64">
        <v>1.3140000000000001</v>
      </c>
      <c r="Q21" s="64"/>
      <c r="R21" s="65">
        <f>IF(P21="","",T21*M21*LOOKUP(RIGHT($D$2,3),定数!$A$6:$A$13,定数!$B$6:$B$13))</f>
        <v>-1029.7212851588779</v>
      </c>
      <c r="S21" s="65"/>
      <c r="T21" s="66">
        <f t="shared" si="6"/>
        <v>-61.999999999999829</v>
      </c>
      <c r="U21" s="66"/>
      <c r="V21" s="22">
        <f t="shared" si="2"/>
        <v>0</v>
      </c>
      <c r="W21">
        <f t="shared" si="3"/>
        <v>1</v>
      </c>
      <c r="X21" s="35">
        <f t="shared" si="7"/>
        <v>102140.31143883242</v>
      </c>
      <c r="Y21" s="36">
        <f t="shared" si="8"/>
        <v>8.1165182852919182E-3</v>
      </c>
      <c r="Z21" t="str">
        <f t="shared" si="4"/>
        <v/>
      </c>
      <c r="AA21">
        <f t="shared" si="5"/>
        <v>-1029.7212851588779</v>
      </c>
    </row>
    <row r="22" spans="2:27" x14ac:dyDescent="0.15">
      <c r="B22" s="62">
        <v>14</v>
      </c>
      <c r="C22" s="63">
        <f t="shared" si="0"/>
        <v>100281.56644821484</v>
      </c>
      <c r="D22" s="63"/>
      <c r="E22" s="62"/>
      <c r="F22" s="8">
        <v>43981</v>
      </c>
      <c r="G22" s="62" t="s">
        <v>3</v>
      </c>
      <c r="H22" s="64">
        <v>1.3418000000000001</v>
      </c>
      <c r="I22" s="64"/>
      <c r="J22" s="62">
        <v>101</v>
      </c>
      <c r="K22" s="63">
        <f t="shared" si="1"/>
        <v>1002.8156644821485</v>
      </c>
      <c r="L22" s="63"/>
      <c r="M22" s="6">
        <f>IF(J22="","",(K22/J22)/LOOKUP(RIGHT($D$2,3),定数!$A$6:$A$13,定数!$B$6:$B$13))</f>
        <v>8.2740566376414887E-2</v>
      </c>
      <c r="N22" s="62"/>
      <c r="O22" s="8">
        <v>43987</v>
      </c>
      <c r="P22" s="64">
        <v>1.3520000000000001</v>
      </c>
      <c r="Q22" s="64"/>
      <c r="R22" s="65">
        <f>IF(P22="","",T22*M22*LOOKUP(RIGHT($D$2,3),定数!$A$6:$A$13,定数!$B$6:$B$13))</f>
        <v>-1012.7445324473169</v>
      </c>
      <c r="S22" s="65"/>
      <c r="T22" s="66">
        <f t="shared" si="6"/>
        <v>-101.99999999999987</v>
      </c>
      <c r="U22" s="66"/>
      <c r="V22" s="22">
        <f t="shared" si="2"/>
        <v>0</v>
      </c>
      <c r="W22">
        <f t="shared" si="3"/>
        <v>2</v>
      </c>
      <c r="X22" s="35">
        <f t="shared" si="7"/>
        <v>102140.31143883242</v>
      </c>
      <c r="Y22" s="36">
        <f t="shared" si="8"/>
        <v>1.8197956951900407E-2</v>
      </c>
      <c r="Z22" t="str">
        <f t="shared" si="4"/>
        <v/>
      </c>
      <c r="AA22">
        <f t="shared" si="5"/>
        <v>-1012.7445324473169</v>
      </c>
    </row>
    <row r="23" spans="2:27" x14ac:dyDescent="0.15">
      <c r="B23" s="62">
        <v>15</v>
      </c>
      <c r="C23" s="63">
        <f t="shared" si="0"/>
        <v>99268.821915767519</v>
      </c>
      <c r="D23" s="63"/>
      <c r="E23" s="62"/>
      <c r="F23" s="8">
        <v>44010</v>
      </c>
      <c r="G23" s="62" t="s">
        <v>4</v>
      </c>
      <c r="H23" s="64">
        <v>1.3459000000000001</v>
      </c>
      <c r="I23" s="64"/>
      <c r="J23" s="62">
        <v>44</v>
      </c>
      <c r="K23" s="63">
        <f t="shared" si="1"/>
        <v>992.68821915767523</v>
      </c>
      <c r="L23" s="63"/>
      <c r="M23" s="6">
        <f>IF(J23="","",(K23/J23)/LOOKUP(RIGHT($D$2,3),定数!$A$6:$A$13,定数!$B$6:$B$13))</f>
        <v>0.18800913241622638</v>
      </c>
      <c r="N23" s="62"/>
      <c r="O23" s="8">
        <v>44011</v>
      </c>
      <c r="P23" s="64">
        <v>1.3517600000000001</v>
      </c>
      <c r="Q23" s="64"/>
      <c r="R23" s="65">
        <f>IF(P23="","",T23*M23*LOOKUP(RIGHT($D$2,3),定数!$A$6:$A$13,定数!$B$6:$B$13))</f>
        <v>1322.0802191508985</v>
      </c>
      <c r="S23" s="65"/>
      <c r="T23" s="66">
        <f t="shared" si="6"/>
        <v>58.599999999999767</v>
      </c>
      <c r="U23" s="66"/>
      <c r="V23" t="str">
        <f t="shared" ref="V23:W74" si="9">IF(S23&lt;&gt;"",IF(S23&lt;0,1+V22,0),"")</f>
        <v/>
      </c>
      <c r="W23">
        <f t="shared" si="3"/>
        <v>0</v>
      </c>
      <c r="X23" s="35">
        <f t="shared" si="7"/>
        <v>102140.31143883242</v>
      </c>
      <c r="Y23" s="36">
        <f t="shared" si="8"/>
        <v>2.8113185505455496E-2</v>
      </c>
      <c r="Z23">
        <f t="shared" si="4"/>
        <v>1322.0802191508985</v>
      </c>
      <c r="AA23" t="str">
        <f t="shared" si="5"/>
        <v/>
      </c>
    </row>
    <row r="24" spans="2:27" x14ac:dyDescent="0.15">
      <c r="B24" s="62">
        <v>16</v>
      </c>
      <c r="C24" s="63">
        <f t="shared" si="0"/>
        <v>100590.90213491842</v>
      </c>
      <c r="D24" s="63"/>
      <c r="E24" s="62"/>
      <c r="F24" s="8">
        <v>44129</v>
      </c>
      <c r="G24" s="62" t="s">
        <v>4</v>
      </c>
      <c r="H24" s="64">
        <v>1.4269000000000001</v>
      </c>
      <c r="I24" s="64"/>
      <c r="J24" s="62">
        <v>82</v>
      </c>
      <c r="K24" s="63">
        <f t="shared" si="1"/>
        <v>1005.9090213491842</v>
      </c>
      <c r="L24" s="63"/>
      <c r="M24" s="6">
        <f>IF(J24="","",(K24/J24)/LOOKUP(RIGHT($D$2,3),定数!$A$6:$A$13,定数!$B$6:$B$13))</f>
        <v>0.10222652655987645</v>
      </c>
      <c r="N24" s="62"/>
      <c r="O24" s="8">
        <v>44130</v>
      </c>
      <c r="P24" s="64">
        <v>1.43709</v>
      </c>
      <c r="Q24" s="64"/>
      <c r="R24" s="65">
        <f>IF(P24="","",T24*M24*LOOKUP(RIGHT($D$2,3),定数!$A$6:$A$13,定数!$B$6:$B$13))</f>
        <v>1250.0259667741595</v>
      </c>
      <c r="S24" s="65"/>
      <c r="T24" s="66">
        <f t="shared" si="6"/>
        <v>101.89999999999921</v>
      </c>
      <c r="U24" s="66"/>
      <c r="V24" t="str">
        <f t="shared" si="9"/>
        <v/>
      </c>
      <c r="W24">
        <f t="shared" si="3"/>
        <v>0</v>
      </c>
      <c r="X24" s="35">
        <f t="shared" si="7"/>
        <v>102140.31143883242</v>
      </c>
      <c r="Y24" s="36">
        <f t="shared" si="8"/>
        <v>1.516942020332368E-2</v>
      </c>
      <c r="Z24">
        <f t="shared" si="4"/>
        <v>1250.0259667741595</v>
      </c>
      <c r="AA24" t="str">
        <f t="shared" si="5"/>
        <v/>
      </c>
    </row>
    <row r="25" spans="2:27" x14ac:dyDescent="0.15">
      <c r="B25" s="62">
        <v>17</v>
      </c>
      <c r="C25" s="63">
        <f t="shared" si="0"/>
        <v>101840.92810169258</v>
      </c>
      <c r="D25" s="63"/>
      <c r="E25" s="62">
        <v>2008</v>
      </c>
      <c r="F25" s="8">
        <v>43925</v>
      </c>
      <c r="G25" s="62" t="s">
        <v>4</v>
      </c>
      <c r="H25" s="64">
        <v>1.5688</v>
      </c>
      <c r="I25" s="64"/>
      <c r="J25" s="62">
        <v>78</v>
      </c>
      <c r="K25" s="63">
        <f t="shared" si="1"/>
        <v>1018.4092810169259</v>
      </c>
      <c r="L25" s="63"/>
      <c r="M25" s="6">
        <f>IF(J25="","",(K25/J25)/LOOKUP(RIGHT($D$2,3),定数!$A$6:$A$13,定数!$B$6:$B$13))</f>
        <v>0.10880441036505618</v>
      </c>
      <c r="N25" s="62"/>
      <c r="O25" s="8">
        <v>43931</v>
      </c>
      <c r="P25" s="64">
        <v>1.59118</v>
      </c>
      <c r="Q25" s="64"/>
      <c r="R25" s="65">
        <f>IF(P25="","",T25*M25*LOOKUP(RIGHT($D$2,3),定数!$A$6:$A$13,定数!$B$6:$B$13))</f>
        <v>2922.0512447639576</v>
      </c>
      <c r="S25" s="65"/>
      <c r="T25" s="66">
        <f t="shared" si="6"/>
        <v>223.80000000000067</v>
      </c>
      <c r="U25" s="66"/>
      <c r="V25" t="str">
        <f t="shared" si="9"/>
        <v/>
      </c>
      <c r="W25">
        <f t="shared" si="3"/>
        <v>0</v>
      </c>
      <c r="X25" s="35">
        <f t="shared" si="7"/>
        <v>102140.31143883242</v>
      </c>
      <c r="Y25" s="36">
        <f t="shared" si="8"/>
        <v>2.9310987299967506E-3</v>
      </c>
      <c r="Z25">
        <f t="shared" si="4"/>
        <v>2922.0512447639576</v>
      </c>
      <c r="AA25" t="str">
        <f t="shared" si="5"/>
        <v/>
      </c>
    </row>
    <row r="26" spans="2:27" x14ac:dyDescent="0.15">
      <c r="B26" s="62">
        <v>18</v>
      </c>
      <c r="C26" s="63">
        <f t="shared" si="0"/>
        <v>104762.97934645654</v>
      </c>
      <c r="D26" s="63"/>
      <c r="E26" s="62"/>
      <c r="F26" s="8">
        <v>44072</v>
      </c>
      <c r="G26" s="62" t="s">
        <v>3</v>
      </c>
      <c r="H26" s="64">
        <v>1.4670000000000001</v>
      </c>
      <c r="I26" s="64"/>
      <c r="J26" s="62">
        <v>141</v>
      </c>
      <c r="K26" s="63">
        <f t="shared" si="1"/>
        <v>1047.6297934645654</v>
      </c>
      <c r="L26" s="63"/>
      <c r="M26" s="6">
        <f>IF(J26="","",(K26/J26)/LOOKUP(RIGHT($D$2,3),定数!$A$6:$A$13,定数!$B$6:$B$13))</f>
        <v>6.1916654460080697E-2</v>
      </c>
      <c r="N26" s="62"/>
      <c r="O26" s="8">
        <v>44076</v>
      </c>
      <c r="P26" s="64">
        <v>1.4493199999999999</v>
      </c>
      <c r="Q26" s="64"/>
      <c r="R26" s="65">
        <f>IF(P26="","",T26*M26*LOOKUP(RIGHT($D$2,3),定数!$A$6:$A$13,定数!$B$6:$B$13))</f>
        <v>1313.6237410250826</v>
      </c>
      <c r="S26" s="65"/>
      <c r="T26" s="66">
        <f t="shared" si="6"/>
        <v>176.8000000000014</v>
      </c>
      <c r="U26" s="66"/>
      <c r="V26" t="str">
        <f t="shared" si="9"/>
        <v/>
      </c>
      <c r="W26">
        <f t="shared" si="3"/>
        <v>0</v>
      </c>
      <c r="X26" s="35">
        <f t="shared" si="7"/>
        <v>104762.97934645654</v>
      </c>
      <c r="Y26" s="36">
        <f t="shared" si="8"/>
        <v>0</v>
      </c>
      <c r="Z26">
        <f t="shared" si="4"/>
        <v>1313.6237410250826</v>
      </c>
      <c r="AA26" t="str">
        <f t="shared" si="5"/>
        <v/>
      </c>
    </row>
    <row r="27" spans="2:27" x14ac:dyDescent="0.15">
      <c r="B27" s="62">
        <v>19</v>
      </c>
      <c r="C27" s="63">
        <f t="shared" si="0"/>
        <v>106076.60308748162</v>
      </c>
      <c r="D27" s="63"/>
      <c r="E27" s="62"/>
      <c r="F27" s="8">
        <v>44119</v>
      </c>
      <c r="G27" s="62" t="s">
        <v>3</v>
      </c>
      <c r="H27" s="64">
        <v>1.3589</v>
      </c>
      <c r="I27" s="64"/>
      <c r="J27" s="62">
        <v>179</v>
      </c>
      <c r="K27" s="63">
        <f t="shared" si="1"/>
        <v>1060.7660308748161</v>
      </c>
      <c r="L27" s="63"/>
      <c r="M27" s="6">
        <f>IF(J27="","",(K27/J27)/LOOKUP(RIGHT($D$2,3),定数!$A$6:$A$13,定数!$B$6:$B$13))</f>
        <v>4.9383893429926259E-2</v>
      </c>
      <c r="N27" s="62"/>
      <c r="O27" s="8">
        <v>44120</v>
      </c>
      <c r="P27" s="64">
        <v>1.33639</v>
      </c>
      <c r="Q27" s="64"/>
      <c r="R27" s="65">
        <f>IF(P27="","",T27*M27*LOOKUP(RIGHT($D$2,3),定数!$A$6:$A$13,定数!$B$6:$B$13))</f>
        <v>1333.95772932917</v>
      </c>
      <c r="S27" s="65"/>
      <c r="T27" s="66">
        <f t="shared" si="6"/>
        <v>225.10000000000031</v>
      </c>
      <c r="U27" s="66"/>
      <c r="V27" t="str">
        <f t="shared" si="9"/>
        <v/>
      </c>
      <c r="W27">
        <f t="shared" si="3"/>
        <v>0</v>
      </c>
      <c r="X27" s="35">
        <f t="shared" si="7"/>
        <v>106076.60308748162</v>
      </c>
      <c r="Y27" s="36">
        <f t="shared" si="8"/>
        <v>0</v>
      </c>
      <c r="Z27">
        <f t="shared" si="4"/>
        <v>1333.95772932917</v>
      </c>
      <c r="AA27" t="str">
        <f t="shared" si="5"/>
        <v/>
      </c>
    </row>
    <row r="28" spans="2:27" x14ac:dyDescent="0.15">
      <c r="B28" s="62">
        <v>20</v>
      </c>
      <c r="C28" s="63">
        <f t="shared" si="0"/>
        <v>107410.56081681079</v>
      </c>
      <c r="D28" s="63"/>
      <c r="E28" s="62"/>
      <c r="F28" s="8">
        <v>44135</v>
      </c>
      <c r="G28" s="62" t="s">
        <v>3</v>
      </c>
      <c r="H28" s="64">
        <v>1.2804</v>
      </c>
      <c r="I28" s="64"/>
      <c r="J28" s="62">
        <v>484</v>
      </c>
      <c r="K28" s="63">
        <f t="shared" si="1"/>
        <v>1074.1056081681079</v>
      </c>
      <c r="L28" s="63"/>
      <c r="M28" s="6">
        <f>IF(J28="","",(K28/J28)/LOOKUP(RIGHT($D$2,3),定数!$A$6:$A$13,定数!$B$6:$B$13))</f>
        <v>1.8493553859643731E-2</v>
      </c>
      <c r="N28" s="62"/>
      <c r="O28" s="8">
        <v>44176</v>
      </c>
      <c r="P28" s="64">
        <v>1.3289</v>
      </c>
      <c r="Q28" s="64"/>
      <c r="R28" s="65">
        <f>IF(P28="","",T28*M28*LOOKUP(RIGHT($D$2,3),定数!$A$6:$A$13,定数!$B$6:$B$13))</f>
        <v>-1076.3248346312648</v>
      </c>
      <c r="S28" s="65"/>
      <c r="T28" s="66">
        <f t="shared" si="6"/>
        <v>-484.99999999999989</v>
      </c>
      <c r="U28" s="66"/>
      <c r="V28" t="str">
        <f t="shared" si="9"/>
        <v/>
      </c>
      <c r="W28">
        <f t="shared" si="3"/>
        <v>1</v>
      </c>
      <c r="X28" s="35">
        <f t="shared" si="7"/>
        <v>107410.56081681079</v>
      </c>
      <c r="Y28" s="36">
        <f t="shared" si="8"/>
        <v>0</v>
      </c>
      <c r="Z28" t="str">
        <f t="shared" si="4"/>
        <v/>
      </c>
      <c r="AA28">
        <f t="shared" si="5"/>
        <v>-1076.3248346312648</v>
      </c>
    </row>
    <row r="29" spans="2:27" x14ac:dyDescent="0.15">
      <c r="B29" s="62">
        <v>21</v>
      </c>
      <c r="C29" s="63">
        <f t="shared" si="0"/>
        <v>106334.23598217953</v>
      </c>
      <c r="D29" s="63"/>
      <c r="E29" s="62">
        <v>2009</v>
      </c>
      <c r="F29" s="8">
        <v>43873</v>
      </c>
      <c r="G29" s="62" t="s">
        <v>3</v>
      </c>
      <c r="H29" s="64">
        <v>1.2830999999999999</v>
      </c>
      <c r="I29" s="64"/>
      <c r="J29" s="62">
        <v>165</v>
      </c>
      <c r="K29" s="63">
        <f t="shared" si="1"/>
        <v>1063.3423598217953</v>
      </c>
      <c r="L29" s="63"/>
      <c r="M29" s="6">
        <f>IF(J29="","",(K29/J29)/LOOKUP(RIGHT($D$2,3),定数!$A$6:$A$13,定数!$B$6:$B$13))</f>
        <v>5.3704159586959364E-2</v>
      </c>
      <c r="N29" s="62">
        <v>2009</v>
      </c>
      <c r="O29" s="8">
        <v>43878</v>
      </c>
      <c r="P29" s="64">
        <v>1.26237</v>
      </c>
      <c r="Q29" s="64"/>
      <c r="R29" s="65">
        <f>IF(P29="","",T29*M29*LOOKUP(RIGHT($D$2,3),定数!$A$6:$A$13,定数!$B$6:$B$13))</f>
        <v>1335.9446738851957</v>
      </c>
      <c r="S29" s="65"/>
      <c r="T29" s="66">
        <f t="shared" si="6"/>
        <v>207.29999999999916</v>
      </c>
      <c r="U29" s="66"/>
      <c r="V29" t="str">
        <f t="shared" si="9"/>
        <v/>
      </c>
      <c r="W29">
        <f t="shared" si="3"/>
        <v>0</v>
      </c>
      <c r="X29" s="35">
        <f t="shared" si="7"/>
        <v>107410.56081681079</v>
      </c>
      <c r="Y29" s="36">
        <f t="shared" si="8"/>
        <v>1.0020661157024713E-2</v>
      </c>
      <c r="Z29">
        <f t="shared" si="4"/>
        <v>1335.9446738851957</v>
      </c>
      <c r="AA29" t="str">
        <f t="shared" si="5"/>
        <v/>
      </c>
    </row>
    <row r="30" spans="2:27" x14ac:dyDescent="0.15">
      <c r="B30" s="62">
        <v>22</v>
      </c>
      <c r="C30" s="63">
        <f t="shared" si="0"/>
        <v>107670.18065606472</v>
      </c>
      <c r="D30" s="63"/>
      <c r="E30" s="62"/>
      <c r="F30" s="8">
        <v>43888</v>
      </c>
      <c r="G30" s="62" t="s">
        <v>3</v>
      </c>
      <c r="H30" s="64">
        <v>1.2681</v>
      </c>
      <c r="I30" s="64"/>
      <c r="J30" s="62">
        <v>129</v>
      </c>
      <c r="K30" s="63">
        <f t="shared" si="1"/>
        <v>1076.7018065606474</v>
      </c>
      <c r="L30" s="63"/>
      <c r="M30" s="6">
        <f>IF(J30="","",(K30/J30)/LOOKUP(RIGHT($D$2,3),定数!$A$6:$A$13,定数!$B$6:$B$13))</f>
        <v>6.9554380268775667E-2</v>
      </c>
      <c r="N30" s="62"/>
      <c r="O30" s="8">
        <v>43894</v>
      </c>
      <c r="P30" s="64">
        <v>1.2519400000000001</v>
      </c>
      <c r="Q30" s="64"/>
      <c r="R30" s="65">
        <f>IF(P30="","",T30*M30*LOOKUP(RIGHT($D$2,3),定数!$A$6:$A$13,定数!$B$6:$B$13))</f>
        <v>1348.7985421720937</v>
      </c>
      <c r="S30" s="65"/>
      <c r="T30" s="66">
        <f t="shared" si="6"/>
        <v>161.59999999999951</v>
      </c>
      <c r="U30" s="66"/>
      <c r="V30" t="str">
        <f t="shared" si="9"/>
        <v/>
      </c>
      <c r="W30">
        <f t="shared" si="3"/>
        <v>0</v>
      </c>
      <c r="X30" s="35">
        <f t="shared" si="7"/>
        <v>107670.18065606472</v>
      </c>
      <c r="Y30" s="36">
        <f t="shared" si="8"/>
        <v>0</v>
      </c>
      <c r="Z30">
        <f t="shared" si="4"/>
        <v>1348.7985421720937</v>
      </c>
      <c r="AA30" t="str">
        <f t="shared" si="5"/>
        <v/>
      </c>
    </row>
    <row r="31" spans="2:27" x14ac:dyDescent="0.15">
      <c r="B31" s="62">
        <v>23</v>
      </c>
      <c r="C31" s="63">
        <f t="shared" si="0"/>
        <v>109018.97919823682</v>
      </c>
      <c r="D31" s="63"/>
      <c r="E31" s="62"/>
      <c r="F31" s="8">
        <v>44096</v>
      </c>
      <c r="G31" s="62" t="s">
        <v>4</v>
      </c>
      <c r="H31" s="64">
        <v>1.4713499999999999</v>
      </c>
      <c r="I31" s="64"/>
      <c r="J31" s="62">
        <v>102</v>
      </c>
      <c r="K31" s="63">
        <f t="shared" si="1"/>
        <v>1090.1897919823682</v>
      </c>
      <c r="L31" s="63"/>
      <c r="M31" s="6">
        <f>IF(J31="","",(K31/J31)/LOOKUP(RIGHT($D$2,3),定数!$A$6:$A$13,定数!$B$6:$B$13))</f>
        <v>8.9067793462611788E-2</v>
      </c>
      <c r="N31" s="62"/>
      <c r="O31" s="8">
        <v>44097</v>
      </c>
      <c r="P31" s="64">
        <v>1.48414</v>
      </c>
      <c r="Q31" s="64"/>
      <c r="R31" s="65">
        <f>IF(P31="","",T31*M31*LOOKUP(RIGHT($D$2,3),定数!$A$6:$A$13,定数!$B$6:$B$13))</f>
        <v>1367.0124940641742</v>
      </c>
      <c r="S31" s="65"/>
      <c r="T31" s="66">
        <f t="shared" si="6"/>
        <v>127.90000000000079</v>
      </c>
      <c r="U31" s="66"/>
      <c r="V31" t="str">
        <f t="shared" si="9"/>
        <v/>
      </c>
      <c r="W31">
        <f t="shared" si="3"/>
        <v>0</v>
      </c>
      <c r="X31" s="35">
        <f t="shared" si="7"/>
        <v>109018.97919823682</v>
      </c>
      <c r="Y31" s="36">
        <f t="shared" si="8"/>
        <v>0</v>
      </c>
      <c r="Z31">
        <f t="shared" si="4"/>
        <v>1367.0124940641742</v>
      </c>
      <c r="AA31" t="str">
        <f t="shared" si="5"/>
        <v/>
      </c>
    </row>
    <row r="32" spans="2:27" x14ac:dyDescent="0.15">
      <c r="B32" s="62">
        <v>24</v>
      </c>
      <c r="C32" s="63">
        <f t="shared" si="0"/>
        <v>110385.99169230099</v>
      </c>
      <c r="D32" s="63"/>
      <c r="E32" s="62"/>
      <c r="F32" s="8">
        <v>44160</v>
      </c>
      <c r="G32" s="62" t="s">
        <v>4</v>
      </c>
      <c r="H32" s="64">
        <v>1.49892</v>
      </c>
      <c r="I32" s="64"/>
      <c r="J32" s="62">
        <v>101</v>
      </c>
      <c r="K32" s="63">
        <f t="shared" si="1"/>
        <v>1103.8599169230099</v>
      </c>
      <c r="L32" s="63"/>
      <c r="M32" s="6">
        <f>IF(J32="","",(K32/J32)/LOOKUP(RIGHT($D$2,3),定数!$A$6:$A$13,定数!$B$6:$B$13))</f>
        <v>9.1077550901238438E-2</v>
      </c>
      <c r="N32" s="62"/>
      <c r="O32" s="8">
        <v>44160</v>
      </c>
      <c r="P32" s="64">
        <v>1.51153</v>
      </c>
      <c r="Q32" s="64"/>
      <c r="R32" s="65">
        <f>IF(P32="","",T32*M32*LOOKUP(RIGHT($D$2,3),定数!$A$6:$A$13,定数!$B$6:$B$13))</f>
        <v>1378.1855002375412</v>
      </c>
      <c r="S32" s="65"/>
      <c r="T32" s="66">
        <f t="shared" si="6"/>
        <v>126.10000000000011</v>
      </c>
      <c r="U32" s="66"/>
      <c r="V32" t="str">
        <f t="shared" si="9"/>
        <v/>
      </c>
      <c r="W32">
        <f t="shared" si="3"/>
        <v>0</v>
      </c>
      <c r="X32" s="35">
        <f t="shared" si="7"/>
        <v>110385.99169230099</v>
      </c>
      <c r="Y32" s="36">
        <f t="shared" si="8"/>
        <v>0</v>
      </c>
      <c r="Z32">
        <f t="shared" si="4"/>
        <v>1378.1855002375412</v>
      </c>
      <c r="AA32" t="str">
        <f t="shared" si="5"/>
        <v/>
      </c>
    </row>
    <row r="33" spans="2:27" x14ac:dyDescent="0.15">
      <c r="B33" s="62">
        <v>25</v>
      </c>
      <c r="C33" s="63">
        <f t="shared" si="0"/>
        <v>111764.17719253853</v>
      </c>
      <c r="D33" s="63"/>
      <c r="E33" s="62"/>
      <c r="F33" s="8">
        <v>44165</v>
      </c>
      <c r="G33" s="62" t="s">
        <v>4</v>
      </c>
      <c r="H33" s="64">
        <v>1.5010300000000001</v>
      </c>
      <c r="I33" s="64"/>
      <c r="J33" s="62">
        <v>182</v>
      </c>
      <c r="K33" s="63">
        <f t="shared" si="1"/>
        <v>1117.6417719253852</v>
      </c>
      <c r="L33" s="63"/>
      <c r="M33" s="6">
        <f>IF(J33="","",(K33/J33)/LOOKUP(RIGHT($D$2,3),定数!$A$6:$A$13,定数!$B$6:$B$13))</f>
        <v>5.1174073806107383E-2</v>
      </c>
      <c r="N33" s="62"/>
      <c r="O33" s="8">
        <v>44169</v>
      </c>
      <c r="P33" s="64">
        <v>1.48271</v>
      </c>
      <c r="Q33" s="64"/>
      <c r="R33" s="65">
        <f>IF(P33="","",T33*M33*LOOKUP(RIGHT($D$2,3),定数!$A$6:$A$13,定数!$B$6:$B$13))</f>
        <v>-1125.0108385534718</v>
      </c>
      <c r="S33" s="65"/>
      <c r="T33" s="66">
        <f t="shared" si="6"/>
        <v>-183.20000000000113</v>
      </c>
      <c r="U33" s="66"/>
      <c r="V33" t="str">
        <f t="shared" si="9"/>
        <v/>
      </c>
      <c r="W33">
        <f t="shared" si="3"/>
        <v>1</v>
      </c>
      <c r="X33" s="35">
        <f t="shared" si="7"/>
        <v>111764.17719253853</v>
      </c>
      <c r="Y33" s="36">
        <f t="shared" si="8"/>
        <v>0</v>
      </c>
      <c r="Z33" t="str">
        <f t="shared" si="4"/>
        <v/>
      </c>
      <c r="AA33">
        <f t="shared" si="5"/>
        <v>-1125.0108385534718</v>
      </c>
    </row>
    <row r="34" spans="2:27" x14ac:dyDescent="0.15">
      <c r="B34" s="62">
        <v>26</v>
      </c>
      <c r="C34" s="63">
        <f t="shared" si="0"/>
        <v>110639.16635398506</v>
      </c>
      <c r="D34" s="63"/>
      <c r="E34" s="62"/>
      <c r="F34" s="8">
        <v>44195</v>
      </c>
      <c r="G34" s="62" t="s">
        <v>3</v>
      </c>
      <c r="H34" s="64">
        <v>1.4330000000000001</v>
      </c>
      <c r="I34" s="64"/>
      <c r="J34" s="62">
        <v>127</v>
      </c>
      <c r="K34" s="63">
        <f t="shared" si="1"/>
        <v>1106.3916635398507</v>
      </c>
      <c r="L34" s="63"/>
      <c r="M34" s="6">
        <f>IF(J34="","",(K34/J34)/LOOKUP(RIGHT($D$2,3),定数!$A$6:$A$13,定数!$B$6:$B$13))</f>
        <v>7.259787818502958E-2</v>
      </c>
      <c r="N34" s="62">
        <v>2010</v>
      </c>
      <c r="O34" s="8">
        <v>43835</v>
      </c>
      <c r="P34" s="64">
        <v>1.4458299999999999</v>
      </c>
      <c r="Q34" s="64"/>
      <c r="R34" s="65">
        <f>IF(P34="","",T34*M34*LOOKUP(RIGHT($D$2,3),定数!$A$6:$A$13,定数!$B$6:$B$13))</f>
        <v>-1117.7169325367063</v>
      </c>
      <c r="S34" s="65"/>
      <c r="T34" s="66">
        <f t="shared" si="6"/>
        <v>-128.29999999999896</v>
      </c>
      <c r="U34" s="66"/>
      <c r="V34" t="str">
        <f t="shared" si="9"/>
        <v/>
      </c>
      <c r="W34">
        <f t="shared" si="3"/>
        <v>2</v>
      </c>
      <c r="X34" s="35">
        <f t="shared" si="7"/>
        <v>111764.17719253853</v>
      </c>
      <c r="Y34" s="36">
        <f t="shared" si="8"/>
        <v>1.0065934065934146E-2</v>
      </c>
      <c r="Z34" t="str">
        <f t="shared" si="4"/>
        <v/>
      </c>
      <c r="AA34">
        <f t="shared" si="5"/>
        <v>-1117.7169325367063</v>
      </c>
    </row>
    <row r="35" spans="2:27" x14ac:dyDescent="0.15">
      <c r="B35" s="62">
        <v>27</v>
      </c>
      <c r="C35" s="63">
        <f t="shared" si="0"/>
        <v>109521.44942144836</v>
      </c>
      <c r="D35" s="63"/>
      <c r="E35" s="62">
        <v>2010</v>
      </c>
      <c r="F35" s="8">
        <v>43834</v>
      </c>
      <c r="G35" s="62" t="s">
        <v>3</v>
      </c>
      <c r="H35" s="64">
        <v>1.43049</v>
      </c>
      <c r="I35" s="64"/>
      <c r="J35" s="62">
        <v>135</v>
      </c>
      <c r="K35" s="63">
        <f t="shared" si="1"/>
        <v>1095.2144942144837</v>
      </c>
      <c r="L35" s="63"/>
      <c r="M35" s="6">
        <f>IF(J35="","",(K35/J35)/LOOKUP(RIGHT($D$2,3),定数!$A$6:$A$13,定数!$B$6:$B$13))</f>
        <v>6.7605832976202693E-2</v>
      </c>
      <c r="N35" s="62"/>
      <c r="O35" s="8">
        <v>43835</v>
      </c>
      <c r="P35" s="64">
        <v>1.44408</v>
      </c>
      <c r="Q35" s="64"/>
      <c r="R35" s="65">
        <f>IF(P35="","",T35*M35*LOOKUP(RIGHT($D$2,3),定数!$A$6:$A$13,定数!$B$6:$B$13))</f>
        <v>-1102.5159241759129</v>
      </c>
      <c r="S35" s="65"/>
      <c r="T35" s="66">
        <f t="shared" si="6"/>
        <v>-135.89999999999992</v>
      </c>
      <c r="U35" s="66"/>
      <c r="V35" t="str">
        <f t="shared" si="9"/>
        <v/>
      </c>
      <c r="W35">
        <f t="shared" si="3"/>
        <v>3</v>
      </c>
      <c r="X35" s="35">
        <f t="shared" si="7"/>
        <v>111764.17719253853</v>
      </c>
      <c r="Y35" s="36">
        <f t="shared" si="8"/>
        <v>2.0066606558795441E-2</v>
      </c>
      <c r="Z35" t="str">
        <f t="shared" si="4"/>
        <v/>
      </c>
      <c r="AA35">
        <f t="shared" si="5"/>
        <v>-1102.5159241759129</v>
      </c>
    </row>
    <row r="36" spans="2:27" x14ac:dyDescent="0.15">
      <c r="B36" s="62">
        <v>28</v>
      </c>
      <c r="C36" s="63">
        <f t="shared" si="0"/>
        <v>108418.93349727245</v>
      </c>
      <c r="D36" s="63"/>
      <c r="E36" s="62"/>
      <c r="F36" s="8">
        <v>43886</v>
      </c>
      <c r="G36" s="62" t="s">
        <v>3</v>
      </c>
      <c r="H36" s="64">
        <v>1.3501000000000001</v>
      </c>
      <c r="I36" s="64"/>
      <c r="J36" s="62">
        <v>124</v>
      </c>
      <c r="K36" s="63">
        <f t="shared" si="1"/>
        <v>1084.1893349727245</v>
      </c>
      <c r="L36" s="63"/>
      <c r="M36" s="6">
        <f>IF(J36="","",(K36/J36)/LOOKUP(RIGHT($D$2,3),定数!$A$6:$A$13,定数!$B$6:$B$13))</f>
        <v>7.2862186490102454E-2</v>
      </c>
      <c r="N36" s="62"/>
      <c r="O36" s="8">
        <v>43887</v>
      </c>
      <c r="P36" s="64">
        <v>1.3626</v>
      </c>
      <c r="Q36" s="64"/>
      <c r="R36" s="65">
        <f>IF(P36="","",T36*M36*LOOKUP(RIGHT($D$2,3),定数!$A$6:$A$13,定数!$B$6:$B$13))</f>
        <v>-1092.9327973515331</v>
      </c>
      <c r="S36" s="65"/>
      <c r="T36" s="66">
        <f t="shared" si="6"/>
        <v>-124.99999999999956</v>
      </c>
      <c r="U36" s="66"/>
      <c r="V36" t="str">
        <f t="shared" si="9"/>
        <v/>
      </c>
      <c r="W36">
        <f t="shared" si="3"/>
        <v>4</v>
      </c>
      <c r="X36" s="35">
        <f t="shared" si="7"/>
        <v>111764.17719253853</v>
      </c>
      <c r="Y36" s="36">
        <f t="shared" si="8"/>
        <v>2.9931269386103576E-2</v>
      </c>
      <c r="Z36" t="str">
        <f t="shared" si="4"/>
        <v/>
      </c>
      <c r="AA36">
        <f t="shared" si="5"/>
        <v>-1092.9327973515331</v>
      </c>
    </row>
    <row r="37" spans="2:27" x14ac:dyDescent="0.15">
      <c r="B37" s="62">
        <v>29</v>
      </c>
      <c r="C37" s="63">
        <f t="shared" si="0"/>
        <v>107326.00069992091</v>
      </c>
      <c r="D37" s="63"/>
      <c r="E37" s="62"/>
      <c r="F37" s="8">
        <v>44038</v>
      </c>
      <c r="G37" s="62" t="s">
        <v>4</v>
      </c>
      <c r="H37" s="64">
        <v>1.2945199999999999</v>
      </c>
      <c r="I37" s="64"/>
      <c r="J37" s="62">
        <v>172</v>
      </c>
      <c r="K37" s="63">
        <f t="shared" si="1"/>
        <v>1073.2600069992091</v>
      </c>
      <c r="L37" s="63"/>
      <c r="M37" s="6">
        <f>IF(J37="","",(K37/J37)/LOOKUP(RIGHT($D$2,3),定数!$A$6:$A$13,定数!$B$6:$B$13))</f>
        <v>5.1999031346860902E-2</v>
      </c>
      <c r="N37" s="62"/>
      <c r="O37" s="8">
        <v>44045</v>
      </c>
      <c r="P37" s="64">
        <v>1.3181400000000001</v>
      </c>
      <c r="Q37" s="64"/>
      <c r="R37" s="65">
        <f>IF(P37="","",T37*M37*LOOKUP(RIGHT($D$2,3),定数!$A$6:$A$13,定数!$B$6:$B$13))</f>
        <v>1473.8605444954378</v>
      </c>
      <c r="S37" s="65"/>
      <c r="T37" s="66">
        <f t="shared" si="6"/>
        <v>236.20000000000198</v>
      </c>
      <c r="U37" s="66"/>
      <c r="V37" t="str">
        <f t="shared" si="9"/>
        <v/>
      </c>
      <c r="W37">
        <f t="shared" si="3"/>
        <v>0</v>
      </c>
      <c r="X37" s="35">
        <f t="shared" si="7"/>
        <v>111764.17719253853</v>
      </c>
      <c r="Y37" s="36">
        <f t="shared" si="8"/>
        <v>3.9710188041485517E-2</v>
      </c>
      <c r="Z37">
        <f t="shared" si="4"/>
        <v>1473.8605444954378</v>
      </c>
      <c r="AA37" t="str">
        <f t="shared" si="5"/>
        <v/>
      </c>
    </row>
    <row r="38" spans="2:27" x14ac:dyDescent="0.15">
      <c r="B38" s="62">
        <v>30</v>
      </c>
      <c r="C38" s="63">
        <f t="shared" si="0"/>
        <v>108799.86124441636</v>
      </c>
      <c r="D38" s="63"/>
      <c r="E38" s="62"/>
      <c r="F38" s="8">
        <v>44117</v>
      </c>
      <c r="G38" s="62" t="s">
        <v>4</v>
      </c>
      <c r="H38" s="64">
        <v>1.39354</v>
      </c>
      <c r="I38" s="64"/>
      <c r="J38" s="62">
        <v>160</v>
      </c>
      <c r="K38" s="63">
        <f t="shared" si="1"/>
        <v>1087.9986124441637</v>
      </c>
      <c r="L38" s="63"/>
      <c r="M38" s="6">
        <f>IF(J38="","",(K38/J38)/LOOKUP(RIGHT($D$2,3),定数!$A$6:$A$13,定数!$B$6:$B$13))</f>
        <v>5.666659439813352E-2</v>
      </c>
      <c r="N38" s="62"/>
      <c r="O38" s="8">
        <v>44119</v>
      </c>
      <c r="P38" s="64">
        <v>1.4136599999999999</v>
      </c>
      <c r="Q38" s="64"/>
      <c r="R38" s="65">
        <f>IF(P38="","",T38*M38*LOOKUP(RIGHT($D$2,3),定数!$A$6:$A$13,定数!$B$6:$B$13))</f>
        <v>1368.1582551485301</v>
      </c>
      <c r="S38" s="65"/>
      <c r="T38" s="66">
        <f t="shared" si="6"/>
        <v>201.19999999999916</v>
      </c>
      <c r="U38" s="66"/>
      <c r="V38" t="str">
        <f t="shared" si="9"/>
        <v/>
      </c>
      <c r="W38">
        <f t="shared" si="3"/>
        <v>0</v>
      </c>
      <c r="X38" s="35">
        <f t="shared" si="7"/>
        <v>111764.17719253853</v>
      </c>
      <c r="Y38" s="36">
        <f t="shared" si="8"/>
        <v>2.6522952367961983E-2</v>
      </c>
      <c r="Z38">
        <f t="shared" si="4"/>
        <v>1368.1582551485301</v>
      </c>
      <c r="AA38" t="str">
        <f t="shared" si="5"/>
        <v/>
      </c>
    </row>
    <row r="39" spans="2:27" x14ac:dyDescent="0.15">
      <c r="B39" s="62">
        <v>31</v>
      </c>
      <c r="C39" s="63">
        <f t="shared" si="0"/>
        <v>110168.01949956489</v>
      </c>
      <c r="D39" s="63"/>
      <c r="E39" s="62">
        <v>2011</v>
      </c>
      <c r="F39" s="8">
        <v>43907</v>
      </c>
      <c r="G39" s="62" t="s">
        <v>4</v>
      </c>
      <c r="H39" s="64">
        <v>1.40133</v>
      </c>
      <c r="I39" s="64"/>
      <c r="J39" s="62">
        <v>158</v>
      </c>
      <c r="K39" s="63">
        <f t="shared" si="1"/>
        <v>1101.6801949956489</v>
      </c>
      <c r="L39" s="63"/>
      <c r="M39" s="6">
        <f>IF(J39="","",(K39/J39)/LOOKUP(RIGHT($D$2,3),定数!$A$6:$A$13,定数!$B$6:$B$13))</f>
        <v>5.8105495516648148E-2</v>
      </c>
      <c r="N39" s="62">
        <v>2011</v>
      </c>
      <c r="O39" s="8">
        <v>43911</v>
      </c>
      <c r="P39" s="64">
        <v>1.4212100000000001</v>
      </c>
      <c r="Q39" s="64"/>
      <c r="R39" s="65">
        <f>IF(P39="","",T39*M39*LOOKUP(RIGHT($D$2,3),定数!$A$6:$A$13,定数!$B$6:$B$13))</f>
        <v>1386.1647010451666</v>
      </c>
      <c r="S39" s="65"/>
      <c r="T39" s="66">
        <f t="shared" si="6"/>
        <v>198.80000000000121</v>
      </c>
      <c r="U39" s="66"/>
      <c r="V39" t="str">
        <f t="shared" si="9"/>
        <v/>
      </c>
      <c r="W39">
        <f t="shared" si="3"/>
        <v>0</v>
      </c>
      <c r="X39" s="35">
        <f t="shared" si="7"/>
        <v>111764.17719253853</v>
      </c>
      <c r="Y39" s="36">
        <f t="shared" si="8"/>
        <v>1.4281478493989197E-2</v>
      </c>
      <c r="Z39">
        <f t="shared" si="4"/>
        <v>1386.1647010451666</v>
      </c>
      <c r="AA39" t="str">
        <f t="shared" si="5"/>
        <v/>
      </c>
    </row>
    <row r="40" spans="2:27" x14ac:dyDescent="0.15">
      <c r="B40" s="62">
        <v>32</v>
      </c>
      <c r="C40" s="63">
        <f t="shared" si="0"/>
        <v>111554.18420061006</v>
      </c>
      <c r="D40" s="63"/>
      <c r="E40" s="62"/>
      <c r="F40" s="8">
        <v>44193</v>
      </c>
      <c r="G40" s="62" t="s">
        <v>3</v>
      </c>
      <c r="H40" s="64">
        <v>1.3016099999999999</v>
      </c>
      <c r="I40" s="64"/>
      <c r="J40" s="62">
        <v>102</v>
      </c>
      <c r="K40" s="63">
        <f t="shared" si="1"/>
        <v>1115.5418420061008</v>
      </c>
      <c r="L40" s="63"/>
      <c r="M40" s="6">
        <f>IF(J40="","",(K40/J40)/LOOKUP(RIGHT($D$2,3),定数!$A$6:$A$13,定数!$B$6:$B$13))</f>
        <v>9.1139039379583398E-2</v>
      </c>
      <c r="N40" s="62"/>
      <c r="O40" s="8">
        <v>44194</v>
      </c>
      <c r="P40" s="64">
        <v>1.2888599999999999</v>
      </c>
      <c r="Q40" s="64"/>
      <c r="R40" s="65">
        <f>IF(P40="","",T40*M40*LOOKUP(RIGHT($D$2,3),定数!$A$6:$A$13,定数!$B$6:$B$13))</f>
        <v>1394.4273025076304</v>
      </c>
      <c r="S40" s="65"/>
      <c r="T40" s="66">
        <f t="shared" si="6"/>
        <v>127.5000000000004</v>
      </c>
      <c r="U40" s="66"/>
      <c r="V40" t="str">
        <f t="shared" si="9"/>
        <v/>
      </c>
      <c r="W40">
        <f t="shared" si="3"/>
        <v>0</v>
      </c>
      <c r="X40" s="35">
        <f t="shared" si="7"/>
        <v>111764.17719253853</v>
      </c>
      <c r="Y40" s="36">
        <f t="shared" si="8"/>
        <v>1.878893552508365E-3</v>
      </c>
      <c r="Z40">
        <f t="shared" si="4"/>
        <v>1394.4273025076304</v>
      </c>
      <c r="AA40" t="str">
        <f t="shared" si="5"/>
        <v/>
      </c>
    </row>
    <row r="41" spans="2:27" x14ac:dyDescent="0.15">
      <c r="B41" s="62">
        <v>33</v>
      </c>
      <c r="C41" s="63">
        <f t="shared" si="0"/>
        <v>112948.61150311769</v>
      </c>
      <c r="D41" s="63"/>
      <c r="E41" s="62">
        <v>2012</v>
      </c>
      <c r="F41" s="8">
        <v>44064</v>
      </c>
      <c r="G41" s="62" t="s">
        <v>4</v>
      </c>
      <c r="H41" s="64">
        <v>1.2369300000000001</v>
      </c>
      <c r="I41" s="64"/>
      <c r="J41" s="62">
        <v>75</v>
      </c>
      <c r="K41" s="63">
        <f t="shared" si="1"/>
        <v>1129.486115031177</v>
      </c>
      <c r="L41" s="63"/>
      <c r="M41" s="6">
        <f>IF(J41="","",(K41/J41)/LOOKUP(RIGHT($D$2,3),定数!$A$6:$A$13,定数!$B$6:$B$13))</f>
        <v>0.12549845722568634</v>
      </c>
      <c r="N41" s="62">
        <v>2012</v>
      </c>
      <c r="O41" s="8">
        <v>44064</v>
      </c>
      <c r="P41" s="64">
        <v>1.2461599999999999</v>
      </c>
      <c r="Q41" s="64"/>
      <c r="R41" s="65">
        <f>IF(P41="","",T41*M41*LOOKUP(RIGHT($D$2,3),定数!$A$6:$A$13,定数!$B$6:$B$13))</f>
        <v>1390.0209122316792</v>
      </c>
      <c r="S41" s="65"/>
      <c r="T41" s="66">
        <f t="shared" si="6"/>
        <v>92.299999999998491</v>
      </c>
      <c r="U41" s="66"/>
      <c r="V41" t="str">
        <f t="shared" si="9"/>
        <v/>
      </c>
      <c r="W41">
        <f t="shared" si="3"/>
        <v>0</v>
      </c>
      <c r="X41" s="35">
        <f t="shared" si="7"/>
        <v>112948.61150311769</v>
      </c>
      <c r="Y41" s="36">
        <f t="shared" si="8"/>
        <v>0</v>
      </c>
      <c r="Z41">
        <f t="shared" si="4"/>
        <v>1390.0209122316792</v>
      </c>
      <c r="AA41" t="str">
        <f t="shared" si="5"/>
        <v/>
      </c>
    </row>
    <row r="42" spans="2:27" x14ac:dyDescent="0.15">
      <c r="B42" s="62">
        <v>34</v>
      </c>
      <c r="C42" s="63">
        <f t="shared" si="0"/>
        <v>114338.63241534936</v>
      </c>
      <c r="D42" s="63"/>
      <c r="E42" s="62">
        <v>2013</v>
      </c>
      <c r="F42" s="8">
        <v>44066</v>
      </c>
      <c r="G42" s="62" t="s">
        <v>4</v>
      </c>
      <c r="H42" s="64">
        <v>1.3373999999999999</v>
      </c>
      <c r="I42" s="64"/>
      <c r="J42" s="62">
        <v>76</v>
      </c>
      <c r="K42" s="63">
        <f t="shared" si="1"/>
        <v>1143.3863241534937</v>
      </c>
      <c r="L42" s="63"/>
      <c r="M42" s="6">
        <f>IF(J42="","",(K42/J42)/LOOKUP(RIGHT($D$2,3),定数!$A$6:$A$13,定数!$B$6:$B$13))</f>
        <v>0.12537130747297079</v>
      </c>
      <c r="N42" s="62">
        <v>2013</v>
      </c>
      <c r="O42" s="8">
        <v>44072</v>
      </c>
      <c r="P42" s="64">
        <v>1.3297000000000001</v>
      </c>
      <c r="Q42" s="64"/>
      <c r="R42" s="65">
        <f>IF(P42="","",T42*M42*LOOKUP(RIGHT($D$2,3),定数!$A$6:$A$13,定数!$B$6:$B$13))</f>
        <v>-1158.4308810502228</v>
      </c>
      <c r="S42" s="65"/>
      <c r="T42" s="66">
        <f t="shared" si="6"/>
        <v>-76.999999999998181</v>
      </c>
      <c r="U42" s="66"/>
      <c r="V42" t="str">
        <f t="shared" si="9"/>
        <v/>
      </c>
      <c r="W42">
        <f t="shared" si="3"/>
        <v>1</v>
      </c>
      <c r="X42" s="35">
        <f t="shared" si="7"/>
        <v>114338.63241534936</v>
      </c>
      <c r="Y42" s="36">
        <f t="shared" si="8"/>
        <v>0</v>
      </c>
      <c r="Z42" t="str">
        <f t="shared" si="4"/>
        <v/>
      </c>
      <c r="AA42">
        <f t="shared" si="5"/>
        <v>-1158.4308810502228</v>
      </c>
    </row>
    <row r="43" spans="2:27" x14ac:dyDescent="0.15">
      <c r="B43" s="62">
        <v>35</v>
      </c>
      <c r="C43" s="63">
        <f t="shared" si="0"/>
        <v>113180.20153429914</v>
      </c>
      <c r="D43" s="63"/>
      <c r="E43" s="62"/>
      <c r="F43" s="8">
        <v>44170</v>
      </c>
      <c r="G43" s="62" t="s">
        <v>4</v>
      </c>
      <c r="H43" s="64">
        <v>1.3606199999999999</v>
      </c>
      <c r="I43" s="64"/>
      <c r="J43" s="62">
        <v>78</v>
      </c>
      <c r="K43" s="63">
        <f t="shared" si="1"/>
        <v>1131.8020153429914</v>
      </c>
      <c r="L43" s="63"/>
      <c r="M43" s="6">
        <f>IF(J43="","",(K43/J43)/LOOKUP(RIGHT($D$2,3),定数!$A$6:$A$13,定数!$B$6:$B$13))</f>
        <v>0.12091901873322558</v>
      </c>
      <c r="N43" s="62"/>
      <c r="O43" s="8">
        <v>44171</v>
      </c>
      <c r="P43" s="64">
        <v>1.3703000000000001</v>
      </c>
      <c r="Q43" s="64"/>
      <c r="R43" s="65">
        <f>IF(P43="","",T43*M43*LOOKUP(RIGHT($D$2,3),定数!$A$6:$A$13,定数!$B$6:$B$13))</f>
        <v>1404.5953216051678</v>
      </c>
      <c r="S43" s="65"/>
      <c r="T43" s="66">
        <f t="shared" si="6"/>
        <v>96.800000000001333</v>
      </c>
      <c r="U43" s="66"/>
      <c r="V43" t="str">
        <f t="shared" si="9"/>
        <v/>
      </c>
      <c r="W43">
        <f t="shared" si="3"/>
        <v>0</v>
      </c>
      <c r="X43" s="35">
        <f t="shared" si="7"/>
        <v>114338.63241534936</v>
      </c>
      <c r="Y43" s="36">
        <f t="shared" si="8"/>
        <v>1.0131578947368158E-2</v>
      </c>
      <c r="Z43">
        <f t="shared" si="4"/>
        <v>1404.5953216051678</v>
      </c>
      <c r="AA43" t="str">
        <f t="shared" si="5"/>
        <v/>
      </c>
    </row>
    <row r="44" spans="2:27" x14ac:dyDescent="0.15">
      <c r="B44" s="62">
        <v>36</v>
      </c>
      <c r="C44" s="63">
        <f t="shared" si="0"/>
        <v>114584.79685590431</v>
      </c>
      <c r="D44" s="63"/>
      <c r="E44" s="62">
        <v>2014</v>
      </c>
      <c r="F44" s="8">
        <v>43896</v>
      </c>
      <c r="G44" s="62" t="s">
        <v>4</v>
      </c>
      <c r="H44" s="64">
        <v>1.3750100000000001</v>
      </c>
      <c r="I44" s="64"/>
      <c r="J44" s="62">
        <v>43</v>
      </c>
      <c r="K44" s="63">
        <f t="shared" si="1"/>
        <v>1145.847968559043</v>
      </c>
      <c r="L44" s="63"/>
      <c r="M44" s="6">
        <f>IF(J44="","",(K44/J44)/LOOKUP(RIGHT($D$2,3),定数!$A$6:$A$13,定数!$B$6:$B$13))</f>
        <v>0.22206355979826414</v>
      </c>
      <c r="N44" s="62">
        <v>2014</v>
      </c>
      <c r="O44" s="8">
        <v>43899</v>
      </c>
      <c r="P44" s="64">
        <v>1.3802300000000001</v>
      </c>
      <c r="Q44" s="64"/>
      <c r="R44" s="65">
        <f>IF(P44="","",T44*M44*LOOKUP(RIGHT($D$2,3),定数!$A$6:$A$13,定数!$B$6:$B$13))</f>
        <v>1391.0061385763272</v>
      </c>
      <c r="S44" s="65"/>
      <c r="T44" s="66">
        <f t="shared" si="6"/>
        <v>52.200000000000024</v>
      </c>
      <c r="U44" s="66"/>
      <c r="V44" t="str">
        <f t="shared" si="9"/>
        <v/>
      </c>
      <c r="W44">
        <f t="shared" si="3"/>
        <v>0</v>
      </c>
      <c r="X44" s="35">
        <f t="shared" si="7"/>
        <v>114584.79685590431</v>
      </c>
      <c r="Y44" s="36">
        <f t="shared" si="8"/>
        <v>0</v>
      </c>
      <c r="Z44">
        <f t="shared" si="4"/>
        <v>1391.0061385763272</v>
      </c>
      <c r="AA44" t="str">
        <f t="shared" si="5"/>
        <v/>
      </c>
    </row>
    <row r="45" spans="2:27" x14ac:dyDescent="0.15">
      <c r="B45" s="62">
        <v>37</v>
      </c>
      <c r="C45" s="63">
        <f t="shared" si="0"/>
        <v>115975.80299448063</v>
      </c>
      <c r="D45" s="63"/>
      <c r="E45" s="62"/>
      <c r="F45" s="8">
        <v>43956</v>
      </c>
      <c r="G45" s="62" t="s">
        <v>4</v>
      </c>
      <c r="H45" s="64">
        <v>1.3882099999999999</v>
      </c>
      <c r="I45" s="64"/>
      <c r="J45" s="62">
        <v>70</v>
      </c>
      <c r="K45" s="63">
        <f t="shared" si="1"/>
        <v>1159.7580299448064</v>
      </c>
      <c r="L45" s="63"/>
      <c r="M45" s="6">
        <f>IF(J45="","",(K45/J45)/LOOKUP(RIGHT($D$2,3),定数!$A$6:$A$13,定数!$B$6:$B$13))</f>
        <v>0.13806643213628647</v>
      </c>
      <c r="N45" s="62"/>
      <c r="O45" s="8">
        <v>43959</v>
      </c>
      <c r="P45" s="64">
        <v>1.39689</v>
      </c>
      <c r="Q45" s="64"/>
      <c r="R45" s="65">
        <f>IF(P45="","",T45*M45*LOOKUP(RIGHT($D$2,3),定数!$A$6:$A$13,定数!$B$6:$B$13))</f>
        <v>1438.0999571315633</v>
      </c>
      <c r="S45" s="65"/>
      <c r="T45" s="66">
        <f t="shared" si="6"/>
        <v>86.80000000000021</v>
      </c>
      <c r="U45" s="66"/>
      <c r="V45" t="str">
        <f t="shared" si="9"/>
        <v/>
      </c>
      <c r="W45">
        <f t="shared" si="3"/>
        <v>0</v>
      </c>
      <c r="X45" s="35">
        <f t="shared" si="7"/>
        <v>115975.80299448063</v>
      </c>
      <c r="Y45" s="36">
        <f t="shared" si="8"/>
        <v>0</v>
      </c>
      <c r="Z45">
        <f t="shared" si="4"/>
        <v>1438.0999571315633</v>
      </c>
      <c r="AA45" t="str">
        <f t="shared" si="5"/>
        <v/>
      </c>
    </row>
    <row r="46" spans="2:27" x14ac:dyDescent="0.15">
      <c r="B46" s="62">
        <v>38</v>
      </c>
      <c r="C46" s="63">
        <f t="shared" si="0"/>
        <v>117413.9029516122</v>
      </c>
      <c r="D46" s="63"/>
      <c r="E46" s="62"/>
      <c r="F46" s="8">
        <v>44062</v>
      </c>
      <c r="G46" s="62" t="s">
        <v>3</v>
      </c>
      <c r="H46" s="64">
        <v>1.33409</v>
      </c>
      <c r="I46" s="64"/>
      <c r="J46" s="62">
        <v>74</v>
      </c>
      <c r="K46" s="63">
        <f t="shared" si="1"/>
        <v>1174.139029516122</v>
      </c>
      <c r="L46" s="63"/>
      <c r="M46" s="6">
        <f>IF(J46="","",(K46/J46)/LOOKUP(RIGHT($D$2,3),定数!$A$6:$A$13,定数!$B$6:$B$13))</f>
        <v>0.13222286368424799</v>
      </c>
      <c r="N46" s="62"/>
      <c r="O46" s="8">
        <v>44064</v>
      </c>
      <c r="P46" s="64">
        <v>1.3249299999999999</v>
      </c>
      <c r="Q46" s="64"/>
      <c r="R46" s="65">
        <f>IF(P46="","",T46*M46*LOOKUP(RIGHT($D$2,3),定数!$A$6:$A$13,定数!$B$6:$B$13))</f>
        <v>1453.3937176172628</v>
      </c>
      <c r="S46" s="65"/>
      <c r="T46" s="66">
        <f t="shared" si="6"/>
        <v>91.600000000000563</v>
      </c>
      <c r="U46" s="66"/>
      <c r="V46" t="str">
        <f t="shared" si="9"/>
        <v/>
      </c>
      <c r="W46">
        <f t="shared" si="3"/>
        <v>0</v>
      </c>
      <c r="X46" s="35">
        <f t="shared" si="7"/>
        <v>117413.9029516122</v>
      </c>
      <c r="Y46" s="36">
        <f t="shared" si="8"/>
        <v>0</v>
      </c>
      <c r="Z46">
        <f t="shared" si="4"/>
        <v>1453.3937176172628</v>
      </c>
      <c r="AA46" t="str">
        <f t="shared" si="5"/>
        <v/>
      </c>
    </row>
    <row r="47" spans="2:27" x14ac:dyDescent="0.15">
      <c r="B47" s="62">
        <v>39</v>
      </c>
      <c r="C47" s="63">
        <f t="shared" si="0"/>
        <v>118867.29666922946</v>
      </c>
      <c r="D47" s="63"/>
      <c r="E47" s="62"/>
      <c r="F47" s="8">
        <v>44098</v>
      </c>
      <c r="G47" s="62" t="s">
        <v>3</v>
      </c>
      <c r="H47" s="64">
        <v>1.28417</v>
      </c>
      <c r="I47" s="64"/>
      <c r="J47" s="62">
        <v>60</v>
      </c>
      <c r="K47" s="63">
        <f t="shared" si="1"/>
        <v>1188.6729666922945</v>
      </c>
      <c r="L47" s="63"/>
      <c r="M47" s="6">
        <f>IF(J47="","",(K47/J47)/LOOKUP(RIGHT($D$2,3),定数!$A$6:$A$13,定数!$B$6:$B$13))</f>
        <v>0.16509346759615201</v>
      </c>
      <c r="N47" s="62"/>
      <c r="O47" s="8">
        <v>44099</v>
      </c>
      <c r="P47" s="64">
        <v>1.27684</v>
      </c>
      <c r="Q47" s="64"/>
      <c r="R47" s="65">
        <f>IF(P47="","",T47*M47*LOOKUP(RIGHT($D$2,3),定数!$A$6:$A$13,定数!$B$6:$B$13))</f>
        <v>1452.1621409757647</v>
      </c>
      <c r="S47" s="65"/>
      <c r="T47" s="66">
        <f t="shared" si="6"/>
        <v>73.30000000000058</v>
      </c>
      <c r="U47" s="66"/>
      <c r="V47" t="str">
        <f t="shared" si="9"/>
        <v/>
      </c>
      <c r="W47">
        <f t="shared" si="3"/>
        <v>0</v>
      </c>
      <c r="X47" s="35">
        <f t="shared" si="7"/>
        <v>118867.29666922946</v>
      </c>
      <c r="Y47" s="36">
        <f t="shared" si="8"/>
        <v>0</v>
      </c>
      <c r="Z47">
        <f t="shared" si="4"/>
        <v>1452.1621409757647</v>
      </c>
      <c r="AA47" t="str">
        <f t="shared" si="5"/>
        <v/>
      </c>
    </row>
    <row r="48" spans="2:27" x14ac:dyDescent="0.15">
      <c r="B48" s="62">
        <v>40</v>
      </c>
      <c r="C48" s="63">
        <f t="shared" si="0"/>
        <v>120319.45881020522</v>
      </c>
      <c r="D48" s="63"/>
      <c r="E48" s="62">
        <v>2015</v>
      </c>
      <c r="F48" s="8">
        <v>43880</v>
      </c>
      <c r="G48" s="62" t="s">
        <v>4</v>
      </c>
      <c r="H48" s="64">
        <v>1.1416200000000001</v>
      </c>
      <c r="I48" s="64"/>
      <c r="J48" s="62">
        <v>83</v>
      </c>
      <c r="K48" s="63">
        <f t="shared" si="1"/>
        <v>1203.1945881020522</v>
      </c>
      <c r="L48" s="63"/>
      <c r="M48" s="6">
        <f>IF(J48="","",(K48/J48)/LOOKUP(RIGHT($D$2,3),定数!$A$6:$A$13,定数!$B$6:$B$13))</f>
        <v>0.12080266948815785</v>
      </c>
      <c r="N48" s="62">
        <v>2015</v>
      </c>
      <c r="O48" s="8">
        <v>43881</v>
      </c>
      <c r="P48" s="64">
        <v>1.1332500000000001</v>
      </c>
      <c r="Q48" s="64"/>
      <c r="R48" s="65">
        <f>IF(P48="","",T48*M48*LOOKUP(RIGHT($D$2,3),定数!$A$6:$A$13,定数!$B$6:$B$13))</f>
        <v>-1213.3420123390558</v>
      </c>
      <c r="S48" s="65"/>
      <c r="T48" s="66">
        <f t="shared" si="6"/>
        <v>-83.699999999999889</v>
      </c>
      <c r="U48" s="66"/>
      <c r="V48" t="str">
        <f t="shared" si="9"/>
        <v/>
      </c>
      <c r="W48">
        <f t="shared" si="3"/>
        <v>1</v>
      </c>
      <c r="X48" s="35">
        <f t="shared" si="7"/>
        <v>120319.45881020522</v>
      </c>
      <c r="Y48" s="36">
        <f t="shared" si="8"/>
        <v>0</v>
      </c>
      <c r="Z48" t="str">
        <f t="shared" si="4"/>
        <v/>
      </c>
      <c r="AA48">
        <f t="shared" si="5"/>
        <v>-1213.3420123390558</v>
      </c>
    </row>
    <row r="49" spans="2:27" x14ac:dyDescent="0.15">
      <c r="B49" s="62">
        <v>41</v>
      </c>
      <c r="C49" s="63">
        <f t="shared" si="0"/>
        <v>119106.11679786617</v>
      </c>
      <c r="D49" s="63"/>
      <c r="E49" s="62"/>
      <c r="F49" s="8">
        <v>43998</v>
      </c>
      <c r="G49" s="62" t="s">
        <v>4</v>
      </c>
      <c r="H49" s="64">
        <v>1.12971</v>
      </c>
      <c r="I49" s="64"/>
      <c r="J49" s="62">
        <v>146</v>
      </c>
      <c r="K49" s="63">
        <f t="shared" si="1"/>
        <v>1191.0611679786616</v>
      </c>
      <c r="L49" s="63"/>
      <c r="M49" s="6">
        <f>IF(J49="","",(K49/J49)/LOOKUP(RIGHT($D$2,3),定数!$A$6:$A$13,定数!$B$6:$B$13))</f>
        <v>6.798294337777748E-2</v>
      </c>
      <c r="N49" s="62"/>
      <c r="O49" s="8">
        <v>44005</v>
      </c>
      <c r="P49" s="64">
        <v>1.1149899999999999</v>
      </c>
      <c r="Q49" s="64"/>
      <c r="R49" s="65">
        <f>IF(P49="","",T49*M49*LOOKUP(RIGHT($D$2,3),定数!$A$6:$A$13,定数!$B$6:$B$13))</f>
        <v>-1200.8507118250668</v>
      </c>
      <c r="S49" s="65"/>
      <c r="T49" s="66">
        <f t="shared" si="6"/>
        <v>-147.20000000000067</v>
      </c>
      <c r="U49" s="66"/>
      <c r="V49" t="str">
        <f t="shared" si="9"/>
        <v/>
      </c>
      <c r="W49">
        <f t="shared" si="3"/>
        <v>2</v>
      </c>
      <c r="X49" s="35">
        <f t="shared" si="7"/>
        <v>120319.45881020522</v>
      </c>
      <c r="Y49" s="36">
        <f t="shared" si="8"/>
        <v>1.008433734939751E-2</v>
      </c>
      <c r="Z49" t="str">
        <f t="shared" si="4"/>
        <v/>
      </c>
      <c r="AA49">
        <f t="shared" si="5"/>
        <v>-1200.8507118250668</v>
      </c>
    </row>
    <row r="50" spans="2:27" x14ac:dyDescent="0.15">
      <c r="B50" s="62">
        <v>42</v>
      </c>
      <c r="C50" s="63">
        <f t="shared" si="0"/>
        <v>117905.2660860411</v>
      </c>
      <c r="D50" s="63"/>
      <c r="E50" s="62"/>
      <c r="F50" s="8">
        <v>44027</v>
      </c>
      <c r="G50" s="62" t="s">
        <v>3</v>
      </c>
      <c r="H50" s="64">
        <v>1.09639</v>
      </c>
      <c r="I50" s="64"/>
      <c r="J50" s="62">
        <v>117</v>
      </c>
      <c r="K50" s="63">
        <f t="shared" si="1"/>
        <v>1179.0526608604109</v>
      </c>
      <c r="L50" s="63"/>
      <c r="M50" s="6">
        <f>IF(J50="","",(K50/J50)/LOOKUP(RIGHT($D$2,3),定数!$A$6:$A$13,定数!$B$6:$B$13))</f>
        <v>8.3978109747892507E-2</v>
      </c>
      <c r="N50" s="62"/>
      <c r="O50" s="8">
        <v>44032</v>
      </c>
      <c r="P50" s="64">
        <v>1.0817699999999999</v>
      </c>
      <c r="Q50" s="64"/>
      <c r="R50" s="65">
        <f>IF(P50="","",T50*M50*LOOKUP(RIGHT($D$2,3),定数!$A$6:$A$13,定数!$B$6:$B$13))</f>
        <v>1473.3119574170341</v>
      </c>
      <c r="S50" s="65"/>
      <c r="T50" s="66">
        <f t="shared" si="6"/>
        <v>146.20000000000078</v>
      </c>
      <c r="U50" s="66"/>
      <c r="V50" t="str">
        <f t="shared" si="9"/>
        <v/>
      </c>
      <c r="W50">
        <f t="shared" si="3"/>
        <v>0</v>
      </c>
      <c r="X50" s="35">
        <f t="shared" si="7"/>
        <v>120319.45881020522</v>
      </c>
      <c r="Y50" s="36">
        <f t="shared" si="8"/>
        <v>2.0064856907080375E-2</v>
      </c>
      <c r="Z50">
        <f t="shared" si="4"/>
        <v>1473.3119574170341</v>
      </c>
      <c r="AA50" t="str">
        <f t="shared" si="5"/>
        <v/>
      </c>
    </row>
    <row r="51" spans="2:27" x14ac:dyDescent="0.15">
      <c r="B51" s="62">
        <v>43</v>
      </c>
      <c r="C51" s="63">
        <f t="shared" si="0"/>
        <v>119378.57804345814</v>
      </c>
      <c r="D51" s="63"/>
      <c r="E51" s="62">
        <v>2016</v>
      </c>
      <c r="F51" s="8">
        <v>43943</v>
      </c>
      <c r="G51" s="62" t="s">
        <v>3</v>
      </c>
      <c r="H51" s="64">
        <v>1.12686</v>
      </c>
      <c r="I51" s="64"/>
      <c r="J51" s="62">
        <v>130</v>
      </c>
      <c r="K51" s="63">
        <f t="shared" si="1"/>
        <v>1193.7857804345815</v>
      </c>
      <c r="L51" s="63"/>
      <c r="M51" s="6">
        <f>IF(J51="","",(K51/J51)/LOOKUP(RIGHT($D$2,3),定数!$A$6:$A$13,定数!$B$6:$B$13))</f>
        <v>7.6524729515037276E-2</v>
      </c>
      <c r="N51" s="62">
        <v>2016</v>
      </c>
      <c r="O51" s="8">
        <v>43950</v>
      </c>
      <c r="P51" s="67">
        <v>1.13995</v>
      </c>
      <c r="Q51" s="68"/>
      <c r="R51" s="65">
        <f>IF(P51="","",T51*M51*LOOKUP(RIGHT($D$2,3),定数!$A$6:$A$13,定数!$B$6:$B$13))</f>
        <v>-1202.0504512222096</v>
      </c>
      <c r="S51" s="65"/>
      <c r="T51" s="66">
        <f t="shared" si="6"/>
        <v>-130.90000000000046</v>
      </c>
      <c r="U51" s="66"/>
      <c r="V51" t="str">
        <f t="shared" si="9"/>
        <v/>
      </c>
      <c r="W51">
        <f t="shared" si="3"/>
        <v>1</v>
      </c>
      <c r="X51" s="35">
        <f t="shared" si="7"/>
        <v>120319.45881020522</v>
      </c>
      <c r="Y51" s="36">
        <f t="shared" si="8"/>
        <v>7.8198553754406097E-3</v>
      </c>
      <c r="Z51" t="str">
        <f t="shared" si="4"/>
        <v/>
      </c>
      <c r="AA51">
        <f t="shared" si="5"/>
        <v>-1202.0504512222096</v>
      </c>
    </row>
    <row r="52" spans="2:27" x14ac:dyDescent="0.15">
      <c r="B52" s="62">
        <v>44</v>
      </c>
      <c r="C52" s="63">
        <f t="shared" si="0"/>
        <v>118176.52759223593</v>
      </c>
      <c r="D52" s="63"/>
      <c r="E52" s="62"/>
      <c r="F52" s="8">
        <v>44025</v>
      </c>
      <c r="G52" s="62" t="s">
        <v>3</v>
      </c>
      <c r="H52" s="64">
        <v>1.10507</v>
      </c>
      <c r="I52" s="64"/>
      <c r="J52" s="62">
        <v>75</v>
      </c>
      <c r="K52" s="63">
        <f t="shared" si="1"/>
        <v>1181.7652759223593</v>
      </c>
      <c r="L52" s="63"/>
      <c r="M52" s="6">
        <f>IF(J52="","",(K52/J52)/LOOKUP(RIGHT($D$2,3),定数!$A$6:$A$13,定数!$B$6:$B$13))</f>
        <v>0.13130725288026215</v>
      </c>
      <c r="N52" s="62"/>
      <c r="O52" s="8">
        <v>44026</v>
      </c>
      <c r="P52" s="64">
        <v>1.1127</v>
      </c>
      <c r="Q52" s="64"/>
      <c r="R52" s="65">
        <f>IF(P52="","",T52*M52*LOOKUP(RIGHT($D$2,3),定数!$A$6:$A$13,定数!$B$6:$B$13))</f>
        <v>-1202.2492073716842</v>
      </c>
      <c r="S52" s="65"/>
      <c r="T52" s="66">
        <f t="shared" si="6"/>
        <v>-76.300000000000253</v>
      </c>
      <c r="U52" s="66"/>
      <c r="V52" t="str">
        <f t="shared" si="9"/>
        <v/>
      </c>
      <c r="W52">
        <f t="shared" si="3"/>
        <v>2</v>
      </c>
      <c r="X52" s="35">
        <f t="shared" si="7"/>
        <v>120319.45881020522</v>
      </c>
      <c r="Y52" s="36">
        <f t="shared" si="8"/>
        <v>1.7810346216314055E-2</v>
      </c>
      <c r="Z52" t="str">
        <f t="shared" si="4"/>
        <v/>
      </c>
      <c r="AA52">
        <f t="shared" si="5"/>
        <v>-1202.2492073716842</v>
      </c>
    </row>
    <row r="53" spans="2:27" x14ac:dyDescent="0.15">
      <c r="B53" s="62">
        <v>45</v>
      </c>
      <c r="C53" s="63">
        <f t="shared" si="0"/>
        <v>116974.27838486424</v>
      </c>
      <c r="D53" s="63"/>
      <c r="E53" s="62"/>
      <c r="F53" s="8">
        <v>44191</v>
      </c>
      <c r="G53" s="62" t="s">
        <v>3</v>
      </c>
      <c r="H53" s="64">
        <v>1.04203</v>
      </c>
      <c r="I53" s="64"/>
      <c r="J53" s="62">
        <v>79</v>
      </c>
      <c r="K53" s="63">
        <f t="shared" si="1"/>
        <v>1169.7427838486424</v>
      </c>
      <c r="L53" s="63"/>
      <c r="M53" s="6">
        <f>IF(J53="","",(K53/J53)/LOOKUP(RIGHT($D$2,3),定数!$A$6:$A$13,定数!$B$6:$B$13))</f>
        <v>0.12339058901356986</v>
      </c>
      <c r="N53" s="62"/>
      <c r="O53" s="8">
        <v>44195</v>
      </c>
      <c r="P53" s="64">
        <v>1.04999</v>
      </c>
      <c r="Q53" s="64"/>
      <c r="R53" s="65">
        <f>IF(P53="","",T53*M53*LOOKUP(RIGHT($D$2,3),定数!$A$6:$A$13,定数!$B$6:$B$13))</f>
        <v>-1178.6269062576143</v>
      </c>
      <c r="S53" s="65"/>
      <c r="T53" s="66">
        <f t="shared" si="6"/>
        <v>-79.599999999999667</v>
      </c>
      <c r="U53" s="66"/>
      <c r="V53" t="str">
        <f t="shared" si="9"/>
        <v/>
      </c>
      <c r="W53">
        <f t="shared" si="3"/>
        <v>3</v>
      </c>
      <c r="X53" s="35">
        <f t="shared" si="7"/>
        <v>120319.45881020522</v>
      </c>
      <c r="Y53" s="36">
        <f t="shared" si="8"/>
        <v>2.7802488960806837E-2</v>
      </c>
      <c r="Z53" t="str">
        <f t="shared" si="4"/>
        <v/>
      </c>
      <c r="AA53">
        <f t="shared" si="5"/>
        <v>-1178.6269062576143</v>
      </c>
    </row>
    <row r="54" spans="2:27" x14ac:dyDescent="0.15">
      <c r="B54" s="62">
        <v>46</v>
      </c>
      <c r="C54" s="63">
        <f t="shared" si="0"/>
        <v>115795.65147860663</v>
      </c>
      <c r="D54" s="63"/>
      <c r="E54" s="62">
        <v>2017</v>
      </c>
      <c r="F54" s="8">
        <v>43842</v>
      </c>
      <c r="G54" s="62" t="s">
        <v>4</v>
      </c>
      <c r="H54" s="64">
        <v>1.06236</v>
      </c>
      <c r="I54" s="64"/>
      <c r="J54" s="62">
        <v>171</v>
      </c>
      <c r="K54" s="63">
        <f t="shared" si="1"/>
        <v>1157.9565147860662</v>
      </c>
      <c r="L54" s="63"/>
      <c r="M54" s="6">
        <f>IF(J54="","",(K54/J54)/LOOKUP(RIGHT($D$2,3),定数!$A$6:$A$13,定数!$B$6:$B$13))</f>
        <v>5.643062937553929E-2</v>
      </c>
      <c r="N54" s="62">
        <v>2017</v>
      </c>
      <c r="O54" s="8">
        <v>43917</v>
      </c>
      <c r="P54" s="64">
        <v>1.08375</v>
      </c>
      <c r="Q54" s="64"/>
      <c r="R54" s="65">
        <f>IF(P54="","",T54*M54*LOOKUP(RIGHT($D$2,3),定数!$A$6:$A$13,定数!$B$6:$B$13))</f>
        <v>1448.4613948113438</v>
      </c>
      <c r="S54" s="65"/>
      <c r="T54" s="66">
        <f t="shared" si="6"/>
        <v>213.9000000000002</v>
      </c>
      <c r="U54" s="66"/>
      <c r="V54" t="str">
        <f t="shared" si="9"/>
        <v/>
      </c>
      <c r="W54">
        <f t="shared" si="3"/>
        <v>0</v>
      </c>
      <c r="X54" s="35">
        <f t="shared" si="7"/>
        <v>120319.45881020522</v>
      </c>
      <c r="Y54" s="36">
        <f t="shared" si="8"/>
        <v>3.7598301856847316E-2</v>
      </c>
      <c r="Z54">
        <f t="shared" si="4"/>
        <v>1448.4613948113438</v>
      </c>
      <c r="AA54" t="str">
        <f t="shared" si="5"/>
        <v/>
      </c>
    </row>
    <row r="55" spans="2:27" x14ac:dyDescent="0.15">
      <c r="B55" s="62">
        <v>47</v>
      </c>
      <c r="C55" s="63">
        <f t="shared" si="0"/>
        <v>117244.11287341797</v>
      </c>
      <c r="D55" s="63"/>
      <c r="E55" s="62"/>
      <c r="F55" s="8">
        <v>43882</v>
      </c>
      <c r="G55" s="62" t="s">
        <v>3</v>
      </c>
      <c r="H55" s="64">
        <v>1.06019</v>
      </c>
      <c r="I55" s="64"/>
      <c r="J55" s="62">
        <v>31</v>
      </c>
      <c r="K55" s="63">
        <f t="shared" si="1"/>
        <v>1172.4411287341798</v>
      </c>
      <c r="L55" s="63"/>
      <c r="M55" s="6">
        <f>IF(J55="","",(K55/J55)/LOOKUP(RIGHT($D$2,3),定数!$A$6:$A$13,定数!$B$6:$B$13))</f>
        <v>0.31517234643391928</v>
      </c>
      <c r="N55" s="62"/>
      <c r="O55" s="8">
        <v>43882</v>
      </c>
      <c r="P55" s="64">
        <v>1.0574300000000001</v>
      </c>
      <c r="Q55" s="64"/>
      <c r="R55" s="65">
        <f>IF(P55="","",T55*M55*LOOKUP(RIGHT($D$2,3),定数!$A$6:$A$13,定数!$B$6:$B$13))</f>
        <v>1043.850811389093</v>
      </c>
      <c r="S55" s="65"/>
      <c r="T55" s="66">
        <f t="shared" si="6"/>
        <v>27.599999999998737</v>
      </c>
      <c r="U55" s="66"/>
      <c r="V55" t="str">
        <f t="shared" si="9"/>
        <v/>
      </c>
      <c r="W55">
        <f t="shared" si="3"/>
        <v>0</v>
      </c>
      <c r="X55" s="35">
        <f t="shared" si="7"/>
        <v>120319.45881020522</v>
      </c>
      <c r="Y55" s="36">
        <f t="shared" si="8"/>
        <v>2.5559838509898736E-2</v>
      </c>
      <c r="Z55">
        <f t="shared" si="4"/>
        <v>1043.850811389093</v>
      </c>
      <c r="AA55" t="str">
        <f t="shared" si="5"/>
        <v/>
      </c>
    </row>
    <row r="56" spans="2:27" x14ac:dyDescent="0.15">
      <c r="B56" s="62">
        <v>48</v>
      </c>
      <c r="C56" s="63">
        <f t="shared" si="0"/>
        <v>118287.96368480707</v>
      </c>
      <c r="D56" s="63"/>
      <c r="E56" s="62"/>
      <c r="F56" s="8">
        <v>43891</v>
      </c>
      <c r="G56" s="62" t="s">
        <v>3</v>
      </c>
      <c r="H56" s="64">
        <v>1.0567</v>
      </c>
      <c r="I56" s="64"/>
      <c r="J56" s="62">
        <v>63</v>
      </c>
      <c r="K56" s="63">
        <f t="shared" si="1"/>
        <v>1182.8796368480707</v>
      </c>
      <c r="L56" s="63"/>
      <c r="M56" s="6">
        <f>IF(J56="","",(K56/J56)/LOOKUP(RIGHT($D$2,3),定数!$A$6:$A$13,定数!$B$6:$B$13))</f>
        <v>0.15646556042963899</v>
      </c>
      <c r="N56" s="62"/>
      <c r="O56" s="8">
        <v>43896</v>
      </c>
      <c r="P56" s="64">
        <v>1.06308</v>
      </c>
      <c r="Q56" s="64"/>
      <c r="R56" s="65">
        <f>IF(P56="","",T56*M56*LOOKUP(RIGHT($D$2,3),定数!$A$6:$A$13,定数!$B$6:$B$13))</f>
        <v>-1197.900330649326</v>
      </c>
      <c r="S56" s="65"/>
      <c r="T56" s="66">
        <f t="shared" si="6"/>
        <v>-63.800000000000523</v>
      </c>
      <c r="U56" s="66"/>
      <c r="V56" t="str">
        <f t="shared" si="9"/>
        <v/>
      </c>
      <c r="W56">
        <f t="shared" si="3"/>
        <v>1</v>
      </c>
      <c r="X56" s="35">
        <f t="shared" si="7"/>
        <v>120319.45881020522</v>
      </c>
      <c r="Y56" s="36">
        <f t="shared" si="8"/>
        <v>1.688417771727746E-2</v>
      </c>
      <c r="Z56" t="str">
        <f t="shared" si="4"/>
        <v/>
      </c>
      <c r="AA56">
        <f t="shared" si="5"/>
        <v>-1197.900330649326</v>
      </c>
    </row>
    <row r="57" spans="2:27" x14ac:dyDescent="0.15">
      <c r="B57" s="62">
        <v>49</v>
      </c>
      <c r="C57" s="63">
        <f t="shared" si="0"/>
        <v>117090.06335415774</v>
      </c>
      <c r="D57" s="63"/>
      <c r="E57" s="62"/>
      <c r="F57" s="8">
        <v>44075</v>
      </c>
      <c r="G57" s="62" t="s">
        <v>4</v>
      </c>
      <c r="H57" s="64">
        <v>1.19133</v>
      </c>
      <c r="I57" s="64"/>
      <c r="J57" s="62">
        <v>91</v>
      </c>
      <c r="K57" s="63">
        <f t="shared" si="1"/>
        <v>1170.9006335415775</v>
      </c>
      <c r="L57" s="63"/>
      <c r="M57" s="6">
        <f>IF(J57="","",(K57/J57)/LOOKUP(RIGHT($D$2,3),定数!$A$6:$A$13,定数!$B$6:$B$13))</f>
        <v>0.1072253327419027</v>
      </c>
      <c r="N57" s="62"/>
      <c r="O57" s="8">
        <v>44081</v>
      </c>
      <c r="P57" s="64">
        <v>1.2025999999999999</v>
      </c>
      <c r="Q57" s="64"/>
      <c r="R57" s="65">
        <f>IF(P57="","",T57*M57*LOOKUP(RIGHT($D$2,3),定数!$A$6:$A$13,定数!$B$6:$B$13))</f>
        <v>1450.1154000014781</v>
      </c>
      <c r="S57" s="65"/>
      <c r="T57" s="66">
        <f t="shared" si="6"/>
        <v>112.69999999999891</v>
      </c>
      <c r="U57" s="66"/>
      <c r="V57" t="str">
        <f t="shared" si="9"/>
        <v/>
      </c>
      <c r="W57">
        <f t="shared" si="3"/>
        <v>0</v>
      </c>
      <c r="X57" s="35">
        <f t="shared" si="7"/>
        <v>120319.45881020522</v>
      </c>
      <c r="Y57" s="36">
        <f t="shared" si="8"/>
        <v>2.6840176044521713E-2</v>
      </c>
      <c r="Z57">
        <f t="shared" si="4"/>
        <v>1450.1154000014781</v>
      </c>
      <c r="AA57" t="str">
        <f t="shared" si="5"/>
        <v/>
      </c>
    </row>
    <row r="58" spans="2:27" x14ac:dyDescent="0.15">
      <c r="B58" s="62">
        <v>50</v>
      </c>
      <c r="C58" s="63">
        <f t="shared" si="0"/>
        <v>118540.17875415922</v>
      </c>
      <c r="D58" s="63"/>
      <c r="E58" s="62">
        <v>2018</v>
      </c>
      <c r="F58" s="8">
        <v>43966</v>
      </c>
      <c r="G58" s="62" t="s">
        <v>3</v>
      </c>
      <c r="H58" s="64">
        <v>1.1924999999999999</v>
      </c>
      <c r="I58" s="64"/>
      <c r="J58" s="62">
        <v>71</v>
      </c>
      <c r="K58" s="63">
        <f t="shared" si="1"/>
        <v>1185.4017875415923</v>
      </c>
      <c r="L58" s="63"/>
      <c r="M58" s="6">
        <f>IF(J58="","",(K58/J58)/LOOKUP(RIGHT($D$2,3),定数!$A$6:$A$13,定数!$B$6:$B$13))</f>
        <v>0.13913166520441225</v>
      </c>
      <c r="N58" s="62">
        <v>2018</v>
      </c>
      <c r="O58" s="8">
        <v>43966</v>
      </c>
      <c r="P58" s="64">
        <v>1.1837</v>
      </c>
      <c r="Q58" s="64"/>
      <c r="R58" s="65">
        <f>IF(P58="","",T58*M58*LOOKUP(RIGHT($D$2,3),定数!$A$6:$A$13,定数!$B$6:$B$13))</f>
        <v>1469.2303845585798</v>
      </c>
      <c r="S58" s="65"/>
      <c r="T58" s="66">
        <f t="shared" si="6"/>
        <v>87.99999999999919</v>
      </c>
      <c r="U58" s="66"/>
      <c r="V58" t="str">
        <f t="shared" si="9"/>
        <v/>
      </c>
      <c r="W58">
        <f t="shared" si="3"/>
        <v>0</v>
      </c>
      <c r="X58" s="35">
        <f t="shared" si="7"/>
        <v>120319.45881020522</v>
      </c>
      <c r="Y58" s="36">
        <f t="shared" si="8"/>
        <v>1.4787965917073098E-2</v>
      </c>
      <c r="Z58">
        <f t="shared" si="4"/>
        <v>1469.2303845585798</v>
      </c>
      <c r="AA58" t="str">
        <f t="shared" si="5"/>
        <v/>
      </c>
    </row>
    <row r="59" spans="2:27" x14ac:dyDescent="0.15">
      <c r="B59" s="62">
        <v>51</v>
      </c>
      <c r="C59" s="63">
        <f t="shared" si="0"/>
        <v>120009.40913871781</v>
      </c>
      <c r="D59" s="63"/>
      <c r="E59" s="62"/>
      <c r="F59" s="8">
        <v>44140</v>
      </c>
      <c r="G59" s="62" t="s">
        <v>3</v>
      </c>
      <c r="H59" s="64">
        <v>1.1370800000000001</v>
      </c>
      <c r="I59" s="64"/>
      <c r="J59" s="62">
        <v>85</v>
      </c>
      <c r="K59" s="63">
        <f t="shared" si="1"/>
        <v>1200.094091387178</v>
      </c>
      <c r="L59" s="63"/>
      <c r="M59" s="6">
        <f>IF(J59="","",(K59/J59)/LOOKUP(RIGHT($D$2,3),定数!$A$6:$A$13,定数!$B$6:$B$13))</f>
        <v>0.11765628346933117</v>
      </c>
      <c r="N59" s="62"/>
      <c r="O59" s="8">
        <v>44142</v>
      </c>
      <c r="P59" s="64">
        <v>1.1456500000000001</v>
      </c>
      <c r="Q59" s="64"/>
      <c r="R59" s="65">
        <f>IF(P59="","",T59*M59*LOOKUP(RIGHT($D$2,3),定数!$A$6:$A$13,定数!$B$6:$B$13))</f>
        <v>-1209.9772191985969</v>
      </c>
      <c r="S59" s="65"/>
      <c r="T59" s="66">
        <f t="shared" si="6"/>
        <v>-85.699999999999662</v>
      </c>
      <c r="U59" s="66"/>
      <c r="V59" t="str">
        <f t="shared" si="9"/>
        <v/>
      </c>
      <c r="W59">
        <f t="shared" si="3"/>
        <v>1</v>
      </c>
      <c r="X59" s="35">
        <f t="shared" si="7"/>
        <v>120319.45881020522</v>
      </c>
      <c r="Y59" s="36">
        <f t="shared" si="8"/>
        <v>2.5768871847777763E-3</v>
      </c>
      <c r="Z59" t="str">
        <f t="shared" si="4"/>
        <v/>
      </c>
      <c r="AA59">
        <f t="shared" si="5"/>
        <v>-1209.9772191985969</v>
      </c>
    </row>
    <row r="60" spans="2:27" x14ac:dyDescent="0.15">
      <c r="B60" s="62">
        <v>52</v>
      </c>
      <c r="C60" s="63">
        <f t="shared" si="0"/>
        <v>118799.43191951921</v>
      </c>
      <c r="D60" s="63"/>
      <c r="E60" s="62">
        <v>2020</v>
      </c>
      <c r="F60" s="8">
        <v>44047</v>
      </c>
      <c r="G60" s="62" t="s">
        <v>4</v>
      </c>
      <c r="H60" s="64">
        <v>1.1797599999999999</v>
      </c>
      <c r="I60" s="64"/>
      <c r="J60" s="62">
        <v>102</v>
      </c>
      <c r="K60" s="63">
        <f t="shared" si="1"/>
        <v>1187.994319195192</v>
      </c>
      <c r="L60" s="63"/>
      <c r="M60" s="6">
        <f>IF(J60="","",(K60/J60)/LOOKUP(RIGHT($D$2,3),定数!$A$6:$A$13,定数!$B$6:$B$13))</f>
        <v>9.7058359411371892E-2</v>
      </c>
      <c r="N60" s="62">
        <v>2020</v>
      </c>
      <c r="O60" s="8">
        <v>44061</v>
      </c>
      <c r="P60" s="64">
        <v>1.1924699999999999</v>
      </c>
      <c r="Q60" s="64"/>
      <c r="R60" s="65">
        <f>IF(P60="","",T60*M60*LOOKUP(RIGHT($D$2,3),定数!$A$6:$A$13,定数!$B$6:$B$13))</f>
        <v>1480.334097742244</v>
      </c>
      <c r="S60" s="65"/>
      <c r="T60" s="66">
        <f t="shared" si="6"/>
        <v>127.1</v>
      </c>
      <c r="U60" s="66"/>
      <c r="V60" t="str">
        <f t="shared" si="9"/>
        <v/>
      </c>
      <c r="W60">
        <f t="shared" si="3"/>
        <v>0</v>
      </c>
      <c r="X60" s="35">
        <f t="shared" si="7"/>
        <v>120319.45881020522</v>
      </c>
      <c r="Y60" s="36">
        <f t="shared" si="8"/>
        <v>1.2633259039867673E-2</v>
      </c>
      <c r="Z60">
        <f t="shared" si="4"/>
        <v>1480.334097742244</v>
      </c>
      <c r="AA60" t="str">
        <f t="shared" si="5"/>
        <v/>
      </c>
    </row>
    <row r="61" spans="2:27" x14ac:dyDescent="0.15">
      <c r="B61" s="62">
        <v>53</v>
      </c>
      <c r="C61" s="63">
        <f t="shared" si="0"/>
        <v>120279.76601726146</v>
      </c>
      <c r="D61" s="63"/>
      <c r="E61" s="62"/>
      <c r="F61" s="8"/>
      <c r="G61" s="62"/>
      <c r="H61" s="64"/>
      <c r="I61" s="64"/>
      <c r="J61" s="62"/>
      <c r="K61" s="63" t="str">
        <f t="shared" si="1"/>
        <v/>
      </c>
      <c r="L61" s="63"/>
      <c r="M61" s="6" t="str">
        <f>IF(J61="","",(K61/J61)/LOOKUP(RIGHT($D$2,3),定数!$A$6:$A$13,定数!$B$6:$B$13))</f>
        <v/>
      </c>
      <c r="N61" s="62"/>
      <c r="O61" s="8"/>
      <c r="P61" s="64"/>
      <c r="Q61" s="64"/>
      <c r="R61" s="65" t="str">
        <f>IF(P61="","",T61*M61*LOOKUP(RIGHT($D$2,3),定数!$A$6:$A$13,定数!$B$6:$B$13))</f>
        <v/>
      </c>
      <c r="S61" s="65"/>
      <c r="T61" s="66" t="str">
        <f t="shared" si="6"/>
        <v/>
      </c>
      <c r="U61" s="66"/>
      <c r="V61" t="str">
        <f t="shared" si="9"/>
        <v/>
      </c>
      <c r="W61" t="str">
        <f t="shared" si="3"/>
        <v/>
      </c>
      <c r="X61" s="35">
        <f t="shared" si="7"/>
        <v>120319.45881020522</v>
      </c>
      <c r="Y61" s="36">
        <f t="shared" si="8"/>
        <v>3.2989504221736521E-4</v>
      </c>
      <c r="Z61" t="str">
        <f t="shared" si="4"/>
        <v/>
      </c>
      <c r="AA61" t="str">
        <f t="shared" si="5"/>
        <v/>
      </c>
    </row>
    <row r="62" spans="2:27" x14ac:dyDescent="0.15">
      <c r="B62" s="62">
        <v>54</v>
      </c>
      <c r="C62" s="63" t="str">
        <f t="shared" si="0"/>
        <v/>
      </c>
      <c r="D62" s="63"/>
      <c r="E62" s="62"/>
      <c r="F62" s="8"/>
      <c r="G62" s="62"/>
      <c r="H62" s="64"/>
      <c r="I62" s="64"/>
      <c r="J62" s="62"/>
      <c r="K62" s="63" t="str">
        <f t="shared" si="1"/>
        <v/>
      </c>
      <c r="L62" s="63"/>
      <c r="M62" s="6" t="str">
        <f>IF(J62="","",(K62/J62)/LOOKUP(RIGHT($D$2,3),定数!$A$6:$A$13,定数!$B$6:$B$13))</f>
        <v/>
      </c>
      <c r="N62" s="62"/>
      <c r="O62" s="8"/>
      <c r="P62" s="64"/>
      <c r="Q62" s="64"/>
      <c r="R62" s="65" t="str">
        <f>IF(P62="","",T62*M62*LOOKUP(RIGHT($D$2,3),定数!$A$6:$A$13,定数!$B$6:$B$13))</f>
        <v/>
      </c>
      <c r="S62" s="65"/>
      <c r="T62" s="66" t="str">
        <f t="shared" si="6"/>
        <v/>
      </c>
      <c r="U62" s="66"/>
      <c r="V62" t="str">
        <f t="shared" si="9"/>
        <v/>
      </c>
      <c r="W62" t="str">
        <f t="shared" si="3"/>
        <v/>
      </c>
      <c r="X62" s="35" t="str">
        <f t="shared" si="7"/>
        <v/>
      </c>
      <c r="Y62" s="36" t="str">
        <f t="shared" si="8"/>
        <v/>
      </c>
      <c r="Z62" t="str">
        <f t="shared" si="4"/>
        <v/>
      </c>
      <c r="AA62" t="str">
        <f t="shared" si="5"/>
        <v/>
      </c>
    </row>
    <row r="63" spans="2:27" x14ac:dyDescent="0.15">
      <c r="B63" s="62">
        <v>55</v>
      </c>
      <c r="C63" s="63" t="str">
        <f t="shared" si="0"/>
        <v/>
      </c>
      <c r="D63" s="63"/>
      <c r="E63" s="62"/>
      <c r="F63" s="8"/>
      <c r="G63" s="62"/>
      <c r="H63" s="64"/>
      <c r="I63" s="64"/>
      <c r="J63" s="62"/>
      <c r="K63" s="63" t="str">
        <f t="shared" si="1"/>
        <v/>
      </c>
      <c r="L63" s="63"/>
      <c r="M63" s="6" t="str">
        <f>IF(J63="","",(K63/J63)/LOOKUP(RIGHT($D$2,3),定数!$A$6:$A$13,定数!$B$6:$B$13))</f>
        <v/>
      </c>
      <c r="N63" s="62"/>
      <c r="O63" s="8"/>
      <c r="P63" s="64"/>
      <c r="Q63" s="64"/>
      <c r="R63" s="65" t="str">
        <f>IF(P63="","",T63*M63*LOOKUP(RIGHT($D$2,3),定数!$A$6:$A$13,定数!$B$6:$B$13))</f>
        <v/>
      </c>
      <c r="S63" s="65"/>
      <c r="T63" s="66" t="str">
        <f t="shared" si="6"/>
        <v/>
      </c>
      <c r="U63" s="66"/>
      <c r="V63" t="str">
        <f t="shared" si="9"/>
        <v/>
      </c>
      <c r="W63" t="str">
        <f t="shared" si="3"/>
        <v/>
      </c>
      <c r="X63" s="35" t="str">
        <f t="shared" si="7"/>
        <v/>
      </c>
      <c r="Y63" s="36" t="str">
        <f t="shared" si="8"/>
        <v/>
      </c>
      <c r="Z63" t="str">
        <f t="shared" si="4"/>
        <v/>
      </c>
      <c r="AA63" t="str">
        <f t="shared" si="5"/>
        <v/>
      </c>
    </row>
    <row r="64" spans="2:27" x14ac:dyDescent="0.15">
      <c r="B64" s="62">
        <v>56</v>
      </c>
      <c r="C64" s="63" t="str">
        <f t="shared" si="0"/>
        <v/>
      </c>
      <c r="D64" s="63"/>
      <c r="E64" s="62"/>
      <c r="F64" s="8"/>
      <c r="G64" s="62"/>
      <c r="H64" s="64"/>
      <c r="I64" s="64"/>
      <c r="J64" s="62"/>
      <c r="K64" s="63" t="str">
        <f t="shared" si="1"/>
        <v/>
      </c>
      <c r="L64" s="63"/>
      <c r="M64" s="6" t="str">
        <f>IF(J64="","",(K64/J64)/LOOKUP(RIGHT($D$2,3),定数!$A$6:$A$13,定数!$B$6:$B$13))</f>
        <v/>
      </c>
      <c r="N64" s="62"/>
      <c r="O64" s="8"/>
      <c r="P64" s="64"/>
      <c r="Q64" s="64"/>
      <c r="R64" s="65" t="str">
        <f>IF(P64="","",T64*M64*LOOKUP(RIGHT($D$2,3),定数!$A$6:$A$13,定数!$B$6:$B$13))</f>
        <v/>
      </c>
      <c r="S64" s="65"/>
      <c r="T64" s="66" t="str">
        <f t="shared" si="6"/>
        <v/>
      </c>
      <c r="U64" s="66"/>
      <c r="V64" t="str">
        <f t="shared" si="9"/>
        <v/>
      </c>
      <c r="W64" t="str">
        <f t="shared" si="3"/>
        <v/>
      </c>
      <c r="X64" s="35" t="str">
        <f t="shared" si="7"/>
        <v/>
      </c>
      <c r="Y64" s="36" t="str">
        <f t="shared" si="8"/>
        <v/>
      </c>
      <c r="Z64" t="str">
        <f t="shared" si="4"/>
        <v/>
      </c>
      <c r="AA64" t="str">
        <f t="shared" si="5"/>
        <v/>
      </c>
    </row>
    <row r="65" spans="2:27" x14ac:dyDescent="0.15">
      <c r="B65" s="62">
        <v>57</v>
      </c>
      <c r="C65" s="63" t="str">
        <f t="shared" si="0"/>
        <v/>
      </c>
      <c r="D65" s="63"/>
      <c r="E65" s="62"/>
      <c r="F65" s="8"/>
      <c r="G65" s="62"/>
      <c r="H65" s="64"/>
      <c r="I65" s="64"/>
      <c r="J65" s="62"/>
      <c r="K65" s="63" t="str">
        <f t="shared" si="1"/>
        <v/>
      </c>
      <c r="L65" s="63"/>
      <c r="M65" s="6" t="str">
        <f>IF(J65="","",(K65/J65)/LOOKUP(RIGHT($D$2,3),定数!$A$6:$A$13,定数!$B$6:$B$13))</f>
        <v/>
      </c>
      <c r="N65" s="62"/>
      <c r="O65" s="8"/>
      <c r="P65" s="64"/>
      <c r="Q65" s="64"/>
      <c r="R65" s="65" t="str">
        <f>IF(P65="","",T65*M65*LOOKUP(RIGHT($D$2,3),定数!$A$6:$A$13,定数!$B$6:$B$13))</f>
        <v/>
      </c>
      <c r="S65" s="65"/>
      <c r="T65" s="66" t="str">
        <f t="shared" si="6"/>
        <v/>
      </c>
      <c r="U65" s="66"/>
      <c r="V65" t="str">
        <f t="shared" si="9"/>
        <v/>
      </c>
      <c r="W65" t="str">
        <f t="shared" si="3"/>
        <v/>
      </c>
      <c r="X65" s="35" t="str">
        <f t="shared" si="7"/>
        <v/>
      </c>
      <c r="Y65" s="36" t="str">
        <f t="shared" si="8"/>
        <v/>
      </c>
      <c r="Z65" t="str">
        <f t="shared" si="4"/>
        <v/>
      </c>
      <c r="AA65" t="str">
        <f t="shared" si="5"/>
        <v/>
      </c>
    </row>
    <row r="66" spans="2:27" x14ac:dyDescent="0.15">
      <c r="B66" s="62">
        <v>58</v>
      </c>
      <c r="C66" s="63" t="str">
        <f t="shared" si="0"/>
        <v/>
      </c>
      <c r="D66" s="63"/>
      <c r="E66" s="62"/>
      <c r="F66" s="8"/>
      <c r="G66" s="62"/>
      <c r="H66" s="64"/>
      <c r="I66" s="64"/>
      <c r="J66" s="62"/>
      <c r="K66" s="63" t="str">
        <f t="shared" si="1"/>
        <v/>
      </c>
      <c r="L66" s="63"/>
      <c r="M66" s="6" t="str">
        <f>IF(J66="","",(K66/J66)/LOOKUP(RIGHT($D$2,3),定数!$A$6:$A$13,定数!$B$6:$B$13))</f>
        <v/>
      </c>
      <c r="N66" s="62"/>
      <c r="O66" s="8"/>
      <c r="P66" s="64"/>
      <c r="Q66" s="64"/>
      <c r="R66" s="65" t="str">
        <f>IF(P66="","",T66*M66*LOOKUP(RIGHT($D$2,3),定数!$A$6:$A$13,定数!$B$6:$B$13))</f>
        <v/>
      </c>
      <c r="S66" s="65"/>
      <c r="T66" s="66" t="str">
        <f t="shared" si="6"/>
        <v/>
      </c>
      <c r="U66" s="66"/>
      <c r="V66" t="str">
        <f t="shared" si="9"/>
        <v/>
      </c>
      <c r="W66" t="str">
        <f t="shared" si="3"/>
        <v/>
      </c>
      <c r="X66" s="35" t="str">
        <f t="shared" si="7"/>
        <v/>
      </c>
      <c r="Y66" s="36" t="str">
        <f t="shared" si="8"/>
        <v/>
      </c>
      <c r="Z66" t="str">
        <f t="shared" si="4"/>
        <v/>
      </c>
      <c r="AA66" t="str">
        <f t="shared" si="5"/>
        <v/>
      </c>
    </row>
    <row r="67" spans="2:27" x14ac:dyDescent="0.15">
      <c r="B67" s="62">
        <v>59</v>
      </c>
      <c r="C67" s="63" t="str">
        <f t="shared" si="0"/>
        <v/>
      </c>
      <c r="D67" s="63"/>
      <c r="E67" s="62"/>
      <c r="F67" s="8"/>
      <c r="G67" s="62"/>
      <c r="H67" s="64"/>
      <c r="I67" s="64"/>
      <c r="J67" s="62"/>
      <c r="K67" s="63" t="str">
        <f t="shared" si="1"/>
        <v/>
      </c>
      <c r="L67" s="63"/>
      <c r="M67" s="6" t="str">
        <f>IF(J67="","",(K67/J67)/LOOKUP(RIGHT($D$2,3),定数!$A$6:$A$13,定数!$B$6:$B$13))</f>
        <v/>
      </c>
      <c r="N67" s="62"/>
      <c r="O67" s="8"/>
      <c r="P67" s="64"/>
      <c r="Q67" s="64"/>
      <c r="R67" s="65" t="str">
        <f>IF(P67="","",T67*M67*LOOKUP(RIGHT($D$2,3),定数!$A$6:$A$13,定数!$B$6:$B$13))</f>
        <v/>
      </c>
      <c r="S67" s="65"/>
      <c r="T67" s="66" t="str">
        <f t="shared" si="6"/>
        <v/>
      </c>
      <c r="U67" s="66"/>
      <c r="V67" t="str">
        <f t="shared" si="9"/>
        <v/>
      </c>
      <c r="W67" t="str">
        <f t="shared" si="3"/>
        <v/>
      </c>
      <c r="X67" s="35" t="str">
        <f t="shared" si="7"/>
        <v/>
      </c>
      <c r="Y67" s="36" t="str">
        <f t="shared" si="8"/>
        <v/>
      </c>
      <c r="Z67" t="str">
        <f t="shared" si="4"/>
        <v/>
      </c>
      <c r="AA67" t="str">
        <f t="shared" si="5"/>
        <v/>
      </c>
    </row>
    <row r="68" spans="2:27" x14ac:dyDescent="0.15">
      <c r="B68" s="62">
        <v>60</v>
      </c>
      <c r="C68" s="63" t="str">
        <f t="shared" si="0"/>
        <v/>
      </c>
      <c r="D68" s="63"/>
      <c r="E68" s="62"/>
      <c r="F68" s="8"/>
      <c r="G68" s="62"/>
      <c r="H68" s="64"/>
      <c r="I68" s="64"/>
      <c r="J68" s="62"/>
      <c r="K68" s="63" t="str">
        <f t="shared" si="1"/>
        <v/>
      </c>
      <c r="L68" s="63"/>
      <c r="M68" s="6" t="str">
        <f>IF(J68="","",(K68/J68)/LOOKUP(RIGHT($D$2,3),定数!$A$6:$A$13,定数!$B$6:$B$13))</f>
        <v/>
      </c>
      <c r="N68" s="62"/>
      <c r="O68" s="8"/>
      <c r="P68" s="64"/>
      <c r="Q68" s="64"/>
      <c r="R68" s="65" t="str">
        <f>IF(P68="","",T68*M68*LOOKUP(RIGHT($D$2,3),定数!$A$6:$A$13,定数!$B$6:$B$13))</f>
        <v/>
      </c>
      <c r="S68" s="65"/>
      <c r="T68" s="66" t="str">
        <f t="shared" si="6"/>
        <v/>
      </c>
      <c r="U68" s="66"/>
      <c r="V68" t="str">
        <f t="shared" si="9"/>
        <v/>
      </c>
      <c r="W68" t="str">
        <f t="shared" si="3"/>
        <v/>
      </c>
      <c r="X68" s="35" t="str">
        <f t="shared" si="7"/>
        <v/>
      </c>
      <c r="Y68" s="36" t="str">
        <f t="shared" si="8"/>
        <v/>
      </c>
      <c r="Z68" t="str">
        <f t="shared" si="4"/>
        <v/>
      </c>
      <c r="AA68" t="str">
        <f t="shared" si="5"/>
        <v/>
      </c>
    </row>
    <row r="69" spans="2:27" x14ac:dyDescent="0.15">
      <c r="B69" s="62">
        <v>61</v>
      </c>
      <c r="C69" s="63" t="str">
        <f t="shared" si="0"/>
        <v/>
      </c>
      <c r="D69" s="63"/>
      <c r="E69" s="62"/>
      <c r="F69" s="8"/>
      <c r="G69" s="62"/>
      <c r="H69" s="64"/>
      <c r="I69" s="64"/>
      <c r="J69" s="62"/>
      <c r="K69" s="63" t="str">
        <f t="shared" si="1"/>
        <v/>
      </c>
      <c r="L69" s="63"/>
      <c r="M69" s="6" t="str">
        <f>IF(J69="","",(K69/J69)/LOOKUP(RIGHT($D$2,3),定数!$A$6:$A$13,定数!$B$6:$B$13))</f>
        <v/>
      </c>
      <c r="N69" s="62"/>
      <c r="O69" s="8"/>
      <c r="P69" s="64"/>
      <c r="Q69" s="64"/>
      <c r="R69" s="65" t="str">
        <f>IF(P69="","",T69*M69*LOOKUP(RIGHT($D$2,3),定数!$A$6:$A$13,定数!$B$6:$B$13))</f>
        <v/>
      </c>
      <c r="S69" s="65"/>
      <c r="T69" s="66" t="str">
        <f t="shared" si="6"/>
        <v/>
      </c>
      <c r="U69" s="66"/>
      <c r="V69" t="str">
        <f t="shared" si="9"/>
        <v/>
      </c>
      <c r="W69" t="str">
        <f t="shared" si="3"/>
        <v/>
      </c>
      <c r="X69" s="35" t="str">
        <f t="shared" si="7"/>
        <v/>
      </c>
      <c r="Y69" s="36" t="str">
        <f t="shared" si="8"/>
        <v/>
      </c>
      <c r="Z69" t="str">
        <f t="shared" si="4"/>
        <v/>
      </c>
      <c r="AA69" t="str">
        <f t="shared" si="5"/>
        <v/>
      </c>
    </row>
    <row r="70" spans="2:27" x14ac:dyDescent="0.15">
      <c r="B70" s="62">
        <v>62</v>
      </c>
      <c r="C70" s="63" t="str">
        <f t="shared" si="0"/>
        <v/>
      </c>
      <c r="D70" s="63"/>
      <c r="E70" s="62"/>
      <c r="F70" s="8"/>
      <c r="G70" s="62"/>
      <c r="H70" s="64"/>
      <c r="I70" s="64"/>
      <c r="J70" s="62"/>
      <c r="K70" s="63" t="str">
        <f t="shared" si="1"/>
        <v/>
      </c>
      <c r="L70" s="63"/>
      <c r="M70" s="6" t="str">
        <f>IF(J70="","",(K70/J70)/LOOKUP(RIGHT($D$2,3),定数!$A$6:$A$13,定数!$B$6:$B$13))</f>
        <v/>
      </c>
      <c r="N70" s="62"/>
      <c r="O70" s="8"/>
      <c r="P70" s="64"/>
      <c r="Q70" s="64"/>
      <c r="R70" s="65" t="str">
        <f>IF(P70="","",T70*M70*LOOKUP(RIGHT($D$2,3),定数!$A$6:$A$13,定数!$B$6:$B$13))</f>
        <v/>
      </c>
      <c r="S70" s="65"/>
      <c r="T70" s="66" t="str">
        <f t="shared" si="6"/>
        <v/>
      </c>
      <c r="U70" s="66"/>
      <c r="V70" t="str">
        <f t="shared" si="9"/>
        <v/>
      </c>
      <c r="W70" t="str">
        <f t="shared" si="3"/>
        <v/>
      </c>
      <c r="X70" s="35" t="str">
        <f t="shared" si="7"/>
        <v/>
      </c>
      <c r="Y70" s="36" t="str">
        <f t="shared" si="8"/>
        <v/>
      </c>
      <c r="Z70" t="str">
        <f t="shared" si="4"/>
        <v/>
      </c>
      <c r="AA70" t="str">
        <f t="shared" si="5"/>
        <v/>
      </c>
    </row>
    <row r="71" spans="2:27" x14ac:dyDescent="0.15">
      <c r="B71" s="62">
        <v>63</v>
      </c>
      <c r="C71" s="63" t="str">
        <f t="shared" si="0"/>
        <v/>
      </c>
      <c r="D71" s="63"/>
      <c r="E71" s="62"/>
      <c r="F71" s="8"/>
      <c r="G71" s="62"/>
      <c r="H71" s="64"/>
      <c r="I71" s="64"/>
      <c r="J71" s="62"/>
      <c r="K71" s="63" t="str">
        <f t="shared" si="1"/>
        <v/>
      </c>
      <c r="L71" s="63"/>
      <c r="M71" s="6" t="str">
        <f>IF(J71="","",(K71/J71)/LOOKUP(RIGHT($D$2,3),定数!$A$6:$A$13,定数!$B$6:$B$13))</f>
        <v/>
      </c>
      <c r="N71" s="62"/>
      <c r="O71" s="8"/>
      <c r="P71" s="64"/>
      <c r="Q71" s="64"/>
      <c r="R71" s="65" t="str">
        <f>IF(P71="","",T71*M71*LOOKUP(RIGHT($D$2,3),定数!$A$6:$A$13,定数!$B$6:$B$13))</f>
        <v/>
      </c>
      <c r="S71" s="65"/>
      <c r="T71" s="66" t="str">
        <f t="shared" si="6"/>
        <v/>
      </c>
      <c r="U71" s="66"/>
      <c r="V71" t="str">
        <f t="shared" si="9"/>
        <v/>
      </c>
      <c r="W71" t="str">
        <f t="shared" si="3"/>
        <v/>
      </c>
      <c r="X71" s="35" t="str">
        <f t="shared" si="7"/>
        <v/>
      </c>
      <c r="Y71" s="36" t="str">
        <f t="shared" si="8"/>
        <v/>
      </c>
      <c r="Z71" t="str">
        <f t="shared" si="4"/>
        <v/>
      </c>
      <c r="AA71" t="str">
        <f t="shared" si="5"/>
        <v/>
      </c>
    </row>
    <row r="72" spans="2:27" x14ac:dyDescent="0.15">
      <c r="B72" s="62">
        <v>64</v>
      </c>
      <c r="C72" s="63" t="str">
        <f t="shared" si="0"/>
        <v/>
      </c>
      <c r="D72" s="63"/>
      <c r="E72" s="62"/>
      <c r="F72" s="8"/>
      <c r="G72" s="62"/>
      <c r="H72" s="64"/>
      <c r="I72" s="64"/>
      <c r="J72" s="62"/>
      <c r="K72" s="63" t="str">
        <f t="shared" si="1"/>
        <v/>
      </c>
      <c r="L72" s="63"/>
      <c r="M72" s="6" t="str">
        <f>IF(J72="","",(K72/J72)/LOOKUP(RIGHT($D$2,3),定数!$A$6:$A$13,定数!$B$6:$B$13))</f>
        <v/>
      </c>
      <c r="N72" s="62"/>
      <c r="O72" s="8"/>
      <c r="P72" s="64"/>
      <c r="Q72" s="64"/>
      <c r="R72" s="65" t="str">
        <f>IF(P72="","",T72*M72*LOOKUP(RIGHT($D$2,3),定数!$A$6:$A$13,定数!$B$6:$B$13))</f>
        <v/>
      </c>
      <c r="S72" s="65"/>
      <c r="T72" s="66" t="str">
        <f t="shared" si="6"/>
        <v/>
      </c>
      <c r="U72" s="66"/>
      <c r="V72" t="str">
        <f t="shared" si="9"/>
        <v/>
      </c>
      <c r="W72" t="str">
        <f t="shared" si="3"/>
        <v/>
      </c>
      <c r="X72" s="35" t="str">
        <f t="shared" si="7"/>
        <v/>
      </c>
      <c r="Y72" s="36" t="str">
        <f t="shared" si="8"/>
        <v/>
      </c>
      <c r="Z72" t="str">
        <f t="shared" si="4"/>
        <v/>
      </c>
      <c r="AA72" t="str">
        <f t="shared" si="5"/>
        <v/>
      </c>
    </row>
    <row r="73" spans="2:27" x14ac:dyDescent="0.15">
      <c r="B73" s="62">
        <v>65</v>
      </c>
      <c r="C73" s="63" t="str">
        <f t="shared" si="0"/>
        <v/>
      </c>
      <c r="D73" s="63"/>
      <c r="E73" s="62"/>
      <c r="F73" s="8"/>
      <c r="G73" s="62"/>
      <c r="H73" s="64"/>
      <c r="I73" s="64"/>
      <c r="J73" s="62"/>
      <c r="K73" s="63" t="str">
        <f t="shared" si="1"/>
        <v/>
      </c>
      <c r="L73" s="63"/>
      <c r="M73" s="6" t="str">
        <f>IF(J73="","",(K73/J73)/LOOKUP(RIGHT($D$2,3),定数!$A$6:$A$13,定数!$B$6:$B$13))</f>
        <v/>
      </c>
      <c r="N73" s="62"/>
      <c r="O73" s="8"/>
      <c r="P73" s="64"/>
      <c r="Q73" s="64"/>
      <c r="R73" s="65" t="str">
        <f>IF(P73="","",T73*M73*LOOKUP(RIGHT($D$2,3),定数!$A$6:$A$13,定数!$B$6:$B$13))</f>
        <v/>
      </c>
      <c r="S73" s="65"/>
      <c r="T73" s="66" t="str">
        <f t="shared" si="6"/>
        <v/>
      </c>
      <c r="U73" s="66"/>
      <c r="V73" t="str">
        <f t="shared" si="9"/>
        <v/>
      </c>
      <c r="W73" t="str">
        <f t="shared" si="3"/>
        <v/>
      </c>
      <c r="X73" s="35" t="str">
        <f t="shared" si="7"/>
        <v/>
      </c>
      <c r="Y73" s="36" t="str">
        <f t="shared" si="8"/>
        <v/>
      </c>
      <c r="Z73" t="str">
        <f t="shared" si="4"/>
        <v/>
      </c>
      <c r="AA73" t="str">
        <f t="shared" si="5"/>
        <v/>
      </c>
    </row>
    <row r="74" spans="2:27" x14ac:dyDescent="0.15">
      <c r="B74" s="62">
        <v>66</v>
      </c>
      <c r="C74" s="63" t="str">
        <f t="shared" ref="C74:C108" si="10">IF(R73="","",C73+R73)</f>
        <v/>
      </c>
      <c r="D74" s="63"/>
      <c r="E74" s="62"/>
      <c r="F74" s="8"/>
      <c r="G74" s="62"/>
      <c r="H74" s="64"/>
      <c r="I74" s="64"/>
      <c r="J74" s="62"/>
      <c r="K74" s="63" t="str">
        <f t="shared" ref="K74:K108" si="11">IF(J74="","",C74*0.01)</f>
        <v/>
      </c>
      <c r="L74" s="63"/>
      <c r="M74" s="6" t="str">
        <f>IF(J74="","",(K74/J74)/LOOKUP(RIGHT($D$2,3),定数!$A$6:$A$13,定数!$B$6:$B$13))</f>
        <v/>
      </c>
      <c r="N74" s="62"/>
      <c r="O74" s="8"/>
      <c r="P74" s="64"/>
      <c r="Q74" s="64"/>
      <c r="R74" s="65" t="str">
        <f>IF(P74="","",T74*M74*LOOKUP(RIGHT($D$2,3),定数!$A$6:$A$13,定数!$B$6:$B$13))</f>
        <v/>
      </c>
      <c r="S74" s="65"/>
      <c r="T74" s="66" t="str">
        <f t="shared" si="6"/>
        <v/>
      </c>
      <c r="U74" s="66"/>
      <c r="V74" t="str">
        <f t="shared" si="9"/>
        <v/>
      </c>
      <c r="W74" t="str">
        <f t="shared" si="9"/>
        <v/>
      </c>
      <c r="X74" s="35" t="str">
        <f t="shared" si="7"/>
        <v/>
      </c>
      <c r="Y74" s="36" t="str">
        <f t="shared" si="8"/>
        <v/>
      </c>
      <c r="Z74" t="str">
        <f t="shared" ref="Z74:Z108" si="12">IF(R74&gt;0,R74,"")</f>
        <v/>
      </c>
      <c r="AA74" t="str">
        <f t="shared" ref="AA74:AA108" si="13">IF(R74&lt;0,R74,"")</f>
        <v/>
      </c>
    </row>
    <row r="75" spans="2:27" x14ac:dyDescent="0.15">
      <c r="B75" s="62">
        <v>67</v>
      </c>
      <c r="C75" s="63" t="str">
        <f t="shared" si="10"/>
        <v/>
      </c>
      <c r="D75" s="63"/>
      <c r="E75" s="62"/>
      <c r="F75" s="8"/>
      <c r="G75" s="62"/>
      <c r="H75" s="64"/>
      <c r="I75" s="64"/>
      <c r="J75" s="62"/>
      <c r="K75" s="63" t="str">
        <f t="shared" si="11"/>
        <v/>
      </c>
      <c r="L75" s="63"/>
      <c r="M75" s="6" t="str">
        <f>IF(J75="","",(K75/J75)/LOOKUP(RIGHT($D$2,3),定数!$A$6:$A$13,定数!$B$6:$B$13))</f>
        <v/>
      </c>
      <c r="N75" s="62"/>
      <c r="O75" s="8"/>
      <c r="P75" s="64"/>
      <c r="Q75" s="64"/>
      <c r="R75" s="65" t="str">
        <f>IF(P75="","",T75*M75*LOOKUP(RIGHT($D$2,3),定数!$A$6:$A$13,定数!$B$6:$B$13))</f>
        <v/>
      </c>
      <c r="S75" s="65"/>
      <c r="T75" s="66" t="str">
        <f t="shared" si="6"/>
        <v/>
      </c>
      <c r="U75" s="66"/>
      <c r="V75" t="str">
        <f t="shared" ref="V75:W90" si="14">IF(S75&lt;&gt;"",IF(S75&lt;0,1+V74,0),"")</f>
        <v/>
      </c>
      <c r="W75" t="str">
        <f t="shared" si="14"/>
        <v/>
      </c>
      <c r="X75" s="35" t="str">
        <f t="shared" si="7"/>
        <v/>
      </c>
      <c r="Y75" s="36" t="str">
        <f t="shared" si="8"/>
        <v/>
      </c>
      <c r="Z75" t="str">
        <f t="shared" si="12"/>
        <v/>
      </c>
      <c r="AA75" t="str">
        <f t="shared" si="13"/>
        <v/>
      </c>
    </row>
    <row r="76" spans="2:27" x14ac:dyDescent="0.15">
      <c r="B76" s="62">
        <v>68</v>
      </c>
      <c r="C76" s="63" t="str">
        <f t="shared" si="10"/>
        <v/>
      </c>
      <c r="D76" s="63"/>
      <c r="E76" s="62"/>
      <c r="F76" s="8"/>
      <c r="G76" s="62"/>
      <c r="H76" s="64"/>
      <c r="I76" s="64"/>
      <c r="J76" s="62"/>
      <c r="K76" s="63" t="str">
        <f t="shared" si="11"/>
        <v/>
      </c>
      <c r="L76" s="63"/>
      <c r="M76" s="6" t="str">
        <f>IF(J76="","",(K76/J76)/LOOKUP(RIGHT($D$2,3),定数!$A$6:$A$13,定数!$B$6:$B$13))</f>
        <v/>
      </c>
      <c r="N76" s="62"/>
      <c r="O76" s="8"/>
      <c r="P76" s="64"/>
      <c r="Q76" s="64"/>
      <c r="R76" s="65" t="str">
        <f>IF(P76="","",T76*M76*LOOKUP(RIGHT($D$2,3),定数!$A$6:$A$13,定数!$B$6:$B$13))</f>
        <v/>
      </c>
      <c r="S76" s="65"/>
      <c r="T76" s="66" t="str">
        <f t="shared" ref="T76:T108" si="15">IF(P76="","",IF(G76="買",(P76-H76),(H76-P76))*IF(RIGHT($D$2,3)="JPY",100,10000))</f>
        <v/>
      </c>
      <c r="U76" s="66"/>
      <c r="V76" t="str">
        <f t="shared" si="14"/>
        <v/>
      </c>
      <c r="W76" t="str">
        <f t="shared" si="14"/>
        <v/>
      </c>
      <c r="X76" s="35" t="str">
        <f t="shared" ref="X76:X108" si="16">IF(C76&lt;&gt;"",MAX(X75,C76),"")</f>
        <v/>
      </c>
      <c r="Y76" s="36" t="str">
        <f t="shared" ref="Y76:Y108" si="17">IF(X76&lt;&gt;"",1-(C76/X76),"")</f>
        <v/>
      </c>
      <c r="Z76" t="str">
        <f t="shared" si="12"/>
        <v/>
      </c>
      <c r="AA76" t="str">
        <f t="shared" si="13"/>
        <v/>
      </c>
    </row>
    <row r="77" spans="2:27" x14ac:dyDescent="0.15">
      <c r="B77" s="62">
        <v>69</v>
      </c>
      <c r="C77" s="63" t="str">
        <f t="shared" si="10"/>
        <v/>
      </c>
      <c r="D77" s="63"/>
      <c r="E77" s="62"/>
      <c r="F77" s="8"/>
      <c r="G77" s="62"/>
      <c r="H77" s="64"/>
      <c r="I77" s="64"/>
      <c r="J77" s="62"/>
      <c r="K77" s="63" t="str">
        <f t="shared" si="11"/>
        <v/>
      </c>
      <c r="L77" s="63"/>
      <c r="M77" s="6" t="str">
        <f>IF(J77="","",(K77/J77)/LOOKUP(RIGHT($D$2,3),定数!$A$6:$A$13,定数!$B$6:$B$13))</f>
        <v/>
      </c>
      <c r="N77" s="62"/>
      <c r="O77" s="8"/>
      <c r="P77" s="64"/>
      <c r="Q77" s="64"/>
      <c r="R77" s="65" t="str">
        <f>IF(P77="","",T77*M77*LOOKUP(RIGHT($D$2,3),定数!$A$6:$A$13,定数!$B$6:$B$13))</f>
        <v/>
      </c>
      <c r="S77" s="65"/>
      <c r="T77" s="66" t="str">
        <f t="shared" si="15"/>
        <v/>
      </c>
      <c r="U77" s="66"/>
      <c r="V77" t="str">
        <f t="shared" si="14"/>
        <v/>
      </c>
      <c r="W77" t="str">
        <f t="shared" si="14"/>
        <v/>
      </c>
      <c r="X77" s="35" t="str">
        <f t="shared" si="16"/>
        <v/>
      </c>
      <c r="Y77" s="36" t="str">
        <f t="shared" si="17"/>
        <v/>
      </c>
      <c r="Z77" t="str">
        <f t="shared" si="12"/>
        <v/>
      </c>
      <c r="AA77" t="str">
        <f t="shared" si="13"/>
        <v/>
      </c>
    </row>
    <row r="78" spans="2:27" x14ac:dyDescent="0.15">
      <c r="B78" s="62">
        <v>70</v>
      </c>
      <c r="C78" s="63" t="str">
        <f t="shared" si="10"/>
        <v/>
      </c>
      <c r="D78" s="63"/>
      <c r="E78" s="62"/>
      <c r="F78" s="8"/>
      <c r="G78" s="62"/>
      <c r="H78" s="64"/>
      <c r="I78" s="64"/>
      <c r="J78" s="62"/>
      <c r="K78" s="63" t="str">
        <f t="shared" si="11"/>
        <v/>
      </c>
      <c r="L78" s="63"/>
      <c r="M78" s="6" t="str">
        <f>IF(J78="","",(K78/J78)/LOOKUP(RIGHT($D$2,3),定数!$A$6:$A$13,定数!$B$6:$B$13))</f>
        <v/>
      </c>
      <c r="N78" s="62"/>
      <c r="O78" s="8"/>
      <c r="P78" s="64"/>
      <c r="Q78" s="64"/>
      <c r="R78" s="65" t="str">
        <f>IF(P78="","",T78*M78*LOOKUP(RIGHT($D$2,3),定数!$A$6:$A$13,定数!$B$6:$B$13))</f>
        <v/>
      </c>
      <c r="S78" s="65"/>
      <c r="T78" s="66" t="str">
        <f t="shared" si="15"/>
        <v/>
      </c>
      <c r="U78" s="66"/>
      <c r="V78" t="str">
        <f t="shared" si="14"/>
        <v/>
      </c>
      <c r="W78" t="str">
        <f t="shared" si="14"/>
        <v/>
      </c>
      <c r="X78" s="35" t="str">
        <f t="shared" si="16"/>
        <v/>
      </c>
      <c r="Y78" s="36" t="str">
        <f t="shared" si="17"/>
        <v/>
      </c>
      <c r="Z78" t="str">
        <f t="shared" si="12"/>
        <v/>
      </c>
      <c r="AA78" t="str">
        <f t="shared" si="13"/>
        <v/>
      </c>
    </row>
    <row r="79" spans="2:27" x14ac:dyDescent="0.15">
      <c r="B79" s="62">
        <v>71</v>
      </c>
      <c r="C79" s="63" t="str">
        <f t="shared" si="10"/>
        <v/>
      </c>
      <c r="D79" s="63"/>
      <c r="E79" s="62"/>
      <c r="F79" s="8"/>
      <c r="G79" s="62"/>
      <c r="H79" s="64"/>
      <c r="I79" s="64"/>
      <c r="J79" s="62"/>
      <c r="K79" s="63" t="str">
        <f t="shared" si="11"/>
        <v/>
      </c>
      <c r="L79" s="63"/>
      <c r="M79" s="6" t="str">
        <f>IF(J79="","",(K79/J79)/LOOKUP(RIGHT($D$2,3),定数!$A$6:$A$13,定数!$B$6:$B$13))</f>
        <v/>
      </c>
      <c r="N79" s="62"/>
      <c r="O79" s="8"/>
      <c r="P79" s="64"/>
      <c r="Q79" s="64"/>
      <c r="R79" s="65" t="str">
        <f>IF(P79="","",T79*M79*LOOKUP(RIGHT($D$2,3),定数!$A$6:$A$13,定数!$B$6:$B$13))</f>
        <v/>
      </c>
      <c r="S79" s="65"/>
      <c r="T79" s="66" t="str">
        <f t="shared" si="15"/>
        <v/>
      </c>
      <c r="U79" s="66"/>
      <c r="V79" t="str">
        <f t="shared" si="14"/>
        <v/>
      </c>
      <c r="W79" t="str">
        <f t="shared" si="14"/>
        <v/>
      </c>
      <c r="X79" s="35" t="str">
        <f t="shared" si="16"/>
        <v/>
      </c>
      <c r="Y79" s="36" t="str">
        <f t="shared" si="17"/>
        <v/>
      </c>
      <c r="Z79" t="str">
        <f t="shared" si="12"/>
        <v/>
      </c>
      <c r="AA79" t="str">
        <f t="shared" si="13"/>
        <v/>
      </c>
    </row>
    <row r="80" spans="2:27" x14ac:dyDescent="0.15">
      <c r="B80" s="62">
        <v>72</v>
      </c>
      <c r="C80" s="63" t="str">
        <f t="shared" si="10"/>
        <v/>
      </c>
      <c r="D80" s="63"/>
      <c r="E80" s="62"/>
      <c r="F80" s="8"/>
      <c r="G80" s="62"/>
      <c r="H80" s="64"/>
      <c r="I80" s="64"/>
      <c r="J80" s="62"/>
      <c r="K80" s="63" t="str">
        <f t="shared" si="11"/>
        <v/>
      </c>
      <c r="L80" s="63"/>
      <c r="M80" s="6" t="str">
        <f>IF(J80="","",(K80/J80)/LOOKUP(RIGHT($D$2,3),定数!$A$6:$A$13,定数!$B$6:$B$13))</f>
        <v/>
      </c>
      <c r="N80" s="62"/>
      <c r="O80" s="8"/>
      <c r="P80" s="64"/>
      <c r="Q80" s="64"/>
      <c r="R80" s="65" t="str">
        <f>IF(P80="","",T80*M80*LOOKUP(RIGHT($D$2,3),定数!$A$6:$A$13,定数!$B$6:$B$13))</f>
        <v/>
      </c>
      <c r="S80" s="65"/>
      <c r="T80" s="66" t="str">
        <f t="shared" si="15"/>
        <v/>
      </c>
      <c r="U80" s="66"/>
      <c r="V80" t="str">
        <f t="shared" si="14"/>
        <v/>
      </c>
      <c r="W80" t="str">
        <f t="shared" si="14"/>
        <v/>
      </c>
      <c r="X80" s="35" t="str">
        <f t="shared" si="16"/>
        <v/>
      </c>
      <c r="Y80" s="36" t="str">
        <f t="shared" si="17"/>
        <v/>
      </c>
      <c r="Z80" t="str">
        <f t="shared" si="12"/>
        <v/>
      </c>
      <c r="AA80" t="str">
        <f t="shared" si="13"/>
        <v/>
      </c>
    </row>
    <row r="81" spans="2:27" x14ac:dyDescent="0.15">
      <c r="B81" s="62">
        <v>73</v>
      </c>
      <c r="C81" s="63" t="str">
        <f t="shared" si="10"/>
        <v/>
      </c>
      <c r="D81" s="63"/>
      <c r="E81" s="62"/>
      <c r="F81" s="8"/>
      <c r="G81" s="62"/>
      <c r="H81" s="64"/>
      <c r="I81" s="64"/>
      <c r="J81" s="62"/>
      <c r="K81" s="63" t="str">
        <f t="shared" si="11"/>
        <v/>
      </c>
      <c r="L81" s="63"/>
      <c r="M81" s="6" t="str">
        <f>IF(J81="","",(K81/J81)/LOOKUP(RIGHT($D$2,3),定数!$A$6:$A$13,定数!$B$6:$B$13))</f>
        <v/>
      </c>
      <c r="N81" s="62"/>
      <c r="O81" s="8"/>
      <c r="P81" s="64"/>
      <c r="Q81" s="64"/>
      <c r="R81" s="65" t="str">
        <f>IF(P81="","",T81*M81*LOOKUP(RIGHT($D$2,3),定数!$A$6:$A$13,定数!$B$6:$B$13))</f>
        <v/>
      </c>
      <c r="S81" s="65"/>
      <c r="T81" s="66" t="str">
        <f t="shared" si="15"/>
        <v/>
      </c>
      <c r="U81" s="66"/>
      <c r="V81" t="str">
        <f t="shared" si="14"/>
        <v/>
      </c>
      <c r="W81" t="str">
        <f t="shared" si="14"/>
        <v/>
      </c>
      <c r="X81" s="35" t="str">
        <f t="shared" si="16"/>
        <v/>
      </c>
      <c r="Y81" s="36" t="str">
        <f t="shared" si="17"/>
        <v/>
      </c>
      <c r="Z81" t="str">
        <f t="shared" si="12"/>
        <v/>
      </c>
      <c r="AA81" t="str">
        <f t="shared" si="13"/>
        <v/>
      </c>
    </row>
    <row r="82" spans="2:27" x14ac:dyDescent="0.15">
      <c r="B82" s="62">
        <v>74</v>
      </c>
      <c r="C82" s="63" t="str">
        <f t="shared" si="10"/>
        <v/>
      </c>
      <c r="D82" s="63"/>
      <c r="E82" s="62"/>
      <c r="F82" s="8"/>
      <c r="G82" s="62"/>
      <c r="H82" s="64"/>
      <c r="I82" s="64"/>
      <c r="J82" s="62"/>
      <c r="K82" s="63" t="str">
        <f t="shared" si="11"/>
        <v/>
      </c>
      <c r="L82" s="63"/>
      <c r="M82" s="6" t="str">
        <f>IF(J82="","",(K82/J82)/LOOKUP(RIGHT($D$2,3),定数!$A$6:$A$13,定数!$B$6:$B$13))</f>
        <v/>
      </c>
      <c r="N82" s="62"/>
      <c r="O82" s="8"/>
      <c r="P82" s="64"/>
      <c r="Q82" s="64"/>
      <c r="R82" s="65" t="str">
        <f>IF(P82="","",T82*M82*LOOKUP(RIGHT($D$2,3),定数!$A$6:$A$13,定数!$B$6:$B$13))</f>
        <v/>
      </c>
      <c r="S82" s="65"/>
      <c r="T82" s="66" t="str">
        <f t="shared" si="15"/>
        <v/>
      </c>
      <c r="U82" s="66"/>
      <c r="V82" t="str">
        <f t="shared" si="14"/>
        <v/>
      </c>
      <c r="W82" t="str">
        <f t="shared" si="14"/>
        <v/>
      </c>
      <c r="X82" s="35" t="str">
        <f t="shared" si="16"/>
        <v/>
      </c>
      <c r="Y82" s="36" t="str">
        <f t="shared" si="17"/>
        <v/>
      </c>
      <c r="Z82" t="str">
        <f t="shared" si="12"/>
        <v/>
      </c>
      <c r="AA82" t="str">
        <f t="shared" si="13"/>
        <v/>
      </c>
    </row>
    <row r="83" spans="2:27" x14ac:dyDescent="0.15">
      <c r="B83" s="62">
        <v>75</v>
      </c>
      <c r="C83" s="63" t="str">
        <f t="shared" si="10"/>
        <v/>
      </c>
      <c r="D83" s="63"/>
      <c r="E83" s="62"/>
      <c r="F83" s="8"/>
      <c r="G83" s="62"/>
      <c r="H83" s="64"/>
      <c r="I83" s="64"/>
      <c r="J83" s="62"/>
      <c r="K83" s="63" t="str">
        <f t="shared" si="11"/>
        <v/>
      </c>
      <c r="L83" s="63"/>
      <c r="M83" s="6" t="str">
        <f>IF(J83="","",(K83/J83)/LOOKUP(RIGHT($D$2,3),定数!$A$6:$A$13,定数!$B$6:$B$13))</f>
        <v/>
      </c>
      <c r="N83" s="62"/>
      <c r="O83" s="8"/>
      <c r="P83" s="64"/>
      <c r="Q83" s="64"/>
      <c r="R83" s="65" t="str">
        <f>IF(P83="","",T83*M83*LOOKUP(RIGHT($D$2,3),定数!$A$6:$A$13,定数!$B$6:$B$13))</f>
        <v/>
      </c>
      <c r="S83" s="65"/>
      <c r="T83" s="66" t="str">
        <f t="shared" si="15"/>
        <v/>
      </c>
      <c r="U83" s="66"/>
      <c r="V83" t="str">
        <f t="shared" si="14"/>
        <v/>
      </c>
      <c r="W83" t="str">
        <f t="shared" si="14"/>
        <v/>
      </c>
      <c r="X83" s="35" t="str">
        <f t="shared" si="16"/>
        <v/>
      </c>
      <c r="Y83" s="36" t="str">
        <f t="shared" si="17"/>
        <v/>
      </c>
      <c r="Z83" t="str">
        <f t="shared" si="12"/>
        <v/>
      </c>
      <c r="AA83" t="str">
        <f t="shared" si="13"/>
        <v/>
      </c>
    </row>
    <row r="84" spans="2:27" x14ac:dyDescent="0.15">
      <c r="B84" s="62">
        <v>76</v>
      </c>
      <c r="C84" s="63" t="str">
        <f t="shared" si="10"/>
        <v/>
      </c>
      <c r="D84" s="63"/>
      <c r="E84" s="62"/>
      <c r="F84" s="8"/>
      <c r="G84" s="62"/>
      <c r="H84" s="64"/>
      <c r="I84" s="64"/>
      <c r="J84" s="62"/>
      <c r="K84" s="63" t="str">
        <f t="shared" si="11"/>
        <v/>
      </c>
      <c r="L84" s="63"/>
      <c r="M84" s="6" t="str">
        <f>IF(J84="","",(K84/J84)/LOOKUP(RIGHT($D$2,3),定数!$A$6:$A$13,定数!$B$6:$B$13))</f>
        <v/>
      </c>
      <c r="N84" s="62"/>
      <c r="O84" s="8"/>
      <c r="P84" s="64"/>
      <c r="Q84" s="64"/>
      <c r="R84" s="65" t="str">
        <f>IF(P84="","",T84*M84*LOOKUP(RIGHT($D$2,3),定数!$A$6:$A$13,定数!$B$6:$B$13))</f>
        <v/>
      </c>
      <c r="S84" s="65"/>
      <c r="T84" s="66" t="str">
        <f t="shared" si="15"/>
        <v/>
      </c>
      <c r="U84" s="66"/>
      <c r="V84" t="str">
        <f t="shared" si="14"/>
        <v/>
      </c>
      <c r="W84" t="str">
        <f t="shared" si="14"/>
        <v/>
      </c>
      <c r="X84" s="35" t="str">
        <f t="shared" si="16"/>
        <v/>
      </c>
      <c r="Y84" s="36" t="str">
        <f t="shared" si="17"/>
        <v/>
      </c>
      <c r="Z84" t="str">
        <f t="shared" si="12"/>
        <v/>
      </c>
      <c r="AA84" t="str">
        <f t="shared" si="13"/>
        <v/>
      </c>
    </row>
    <row r="85" spans="2:27" x14ac:dyDescent="0.15">
      <c r="B85" s="62">
        <v>77</v>
      </c>
      <c r="C85" s="63" t="str">
        <f t="shared" si="10"/>
        <v/>
      </c>
      <c r="D85" s="63"/>
      <c r="E85" s="62"/>
      <c r="F85" s="8"/>
      <c r="G85" s="62"/>
      <c r="H85" s="64"/>
      <c r="I85" s="64"/>
      <c r="J85" s="62"/>
      <c r="K85" s="63" t="str">
        <f t="shared" si="11"/>
        <v/>
      </c>
      <c r="L85" s="63"/>
      <c r="M85" s="6" t="str">
        <f>IF(J85="","",(K85/J85)/LOOKUP(RIGHT($D$2,3),定数!$A$6:$A$13,定数!$B$6:$B$13))</f>
        <v/>
      </c>
      <c r="N85" s="62"/>
      <c r="O85" s="8"/>
      <c r="P85" s="64"/>
      <c r="Q85" s="64"/>
      <c r="R85" s="65" t="str">
        <f>IF(P85="","",T85*M85*LOOKUP(RIGHT($D$2,3),定数!$A$6:$A$13,定数!$B$6:$B$13))</f>
        <v/>
      </c>
      <c r="S85" s="65"/>
      <c r="T85" s="66" t="str">
        <f t="shared" si="15"/>
        <v/>
      </c>
      <c r="U85" s="66"/>
      <c r="V85" t="str">
        <f t="shared" si="14"/>
        <v/>
      </c>
      <c r="W85" t="str">
        <f t="shared" si="14"/>
        <v/>
      </c>
      <c r="X85" s="35" t="str">
        <f t="shared" si="16"/>
        <v/>
      </c>
      <c r="Y85" s="36" t="str">
        <f t="shared" si="17"/>
        <v/>
      </c>
      <c r="Z85" t="str">
        <f t="shared" si="12"/>
        <v/>
      </c>
      <c r="AA85" t="str">
        <f t="shared" si="13"/>
        <v/>
      </c>
    </row>
    <row r="86" spans="2:27" x14ac:dyDescent="0.15">
      <c r="B86" s="62">
        <v>78</v>
      </c>
      <c r="C86" s="63" t="str">
        <f t="shared" si="10"/>
        <v/>
      </c>
      <c r="D86" s="63"/>
      <c r="E86" s="62"/>
      <c r="F86" s="8"/>
      <c r="G86" s="62"/>
      <c r="H86" s="64"/>
      <c r="I86" s="64"/>
      <c r="J86" s="62"/>
      <c r="K86" s="63" t="str">
        <f t="shared" si="11"/>
        <v/>
      </c>
      <c r="L86" s="63"/>
      <c r="M86" s="6" t="str">
        <f>IF(J86="","",(K86/J86)/LOOKUP(RIGHT($D$2,3),定数!$A$6:$A$13,定数!$B$6:$B$13))</f>
        <v/>
      </c>
      <c r="N86" s="62"/>
      <c r="O86" s="8"/>
      <c r="P86" s="64"/>
      <c r="Q86" s="64"/>
      <c r="R86" s="65" t="str">
        <f>IF(P86="","",T86*M86*LOOKUP(RIGHT($D$2,3),定数!$A$6:$A$13,定数!$B$6:$B$13))</f>
        <v/>
      </c>
      <c r="S86" s="65"/>
      <c r="T86" s="66" t="str">
        <f t="shared" si="15"/>
        <v/>
      </c>
      <c r="U86" s="66"/>
      <c r="V86" t="str">
        <f t="shared" si="14"/>
        <v/>
      </c>
      <c r="W86" t="str">
        <f t="shared" si="14"/>
        <v/>
      </c>
      <c r="X86" s="35" t="str">
        <f t="shared" si="16"/>
        <v/>
      </c>
      <c r="Y86" s="36" t="str">
        <f t="shared" si="17"/>
        <v/>
      </c>
      <c r="Z86" t="str">
        <f t="shared" si="12"/>
        <v/>
      </c>
      <c r="AA86" t="str">
        <f t="shared" si="13"/>
        <v/>
      </c>
    </row>
    <row r="87" spans="2:27" x14ac:dyDescent="0.15">
      <c r="B87" s="62">
        <v>79</v>
      </c>
      <c r="C87" s="63" t="str">
        <f t="shared" si="10"/>
        <v/>
      </c>
      <c r="D87" s="63"/>
      <c r="E87" s="62"/>
      <c r="F87" s="8"/>
      <c r="G87" s="62"/>
      <c r="H87" s="64"/>
      <c r="I87" s="64"/>
      <c r="J87" s="62"/>
      <c r="K87" s="63" t="str">
        <f t="shared" si="11"/>
        <v/>
      </c>
      <c r="L87" s="63"/>
      <c r="M87" s="6" t="str">
        <f>IF(J87="","",(K87/J87)/LOOKUP(RIGHT($D$2,3),定数!$A$6:$A$13,定数!$B$6:$B$13))</f>
        <v/>
      </c>
      <c r="N87" s="62"/>
      <c r="O87" s="8"/>
      <c r="P87" s="64"/>
      <c r="Q87" s="64"/>
      <c r="R87" s="65" t="str">
        <f>IF(P87="","",T87*M87*LOOKUP(RIGHT($D$2,3),定数!$A$6:$A$13,定数!$B$6:$B$13))</f>
        <v/>
      </c>
      <c r="S87" s="65"/>
      <c r="T87" s="66" t="str">
        <f t="shared" si="15"/>
        <v/>
      </c>
      <c r="U87" s="66"/>
      <c r="V87" t="str">
        <f t="shared" si="14"/>
        <v/>
      </c>
      <c r="W87" t="str">
        <f t="shared" si="14"/>
        <v/>
      </c>
      <c r="X87" s="35" t="str">
        <f t="shared" si="16"/>
        <v/>
      </c>
      <c r="Y87" s="36" t="str">
        <f t="shared" si="17"/>
        <v/>
      </c>
      <c r="Z87" t="str">
        <f t="shared" si="12"/>
        <v/>
      </c>
      <c r="AA87" t="str">
        <f t="shared" si="13"/>
        <v/>
      </c>
    </row>
    <row r="88" spans="2:27" x14ac:dyDescent="0.15">
      <c r="B88" s="62">
        <v>80</v>
      </c>
      <c r="C88" s="63" t="str">
        <f t="shared" si="10"/>
        <v/>
      </c>
      <c r="D88" s="63"/>
      <c r="E88" s="62"/>
      <c r="F88" s="8"/>
      <c r="G88" s="62"/>
      <c r="H88" s="64"/>
      <c r="I88" s="64"/>
      <c r="J88" s="62"/>
      <c r="K88" s="63" t="str">
        <f t="shared" si="11"/>
        <v/>
      </c>
      <c r="L88" s="63"/>
      <c r="M88" s="6" t="str">
        <f>IF(J88="","",(K88/J88)/LOOKUP(RIGHT($D$2,3),定数!$A$6:$A$13,定数!$B$6:$B$13))</f>
        <v/>
      </c>
      <c r="N88" s="62"/>
      <c r="O88" s="8"/>
      <c r="P88" s="64"/>
      <c r="Q88" s="64"/>
      <c r="R88" s="65" t="str">
        <f>IF(P88="","",T88*M88*LOOKUP(RIGHT($D$2,3),定数!$A$6:$A$13,定数!$B$6:$B$13))</f>
        <v/>
      </c>
      <c r="S88" s="65"/>
      <c r="T88" s="66" t="str">
        <f t="shared" si="15"/>
        <v/>
      </c>
      <c r="U88" s="66"/>
      <c r="V88" t="str">
        <f t="shared" si="14"/>
        <v/>
      </c>
      <c r="W88" t="str">
        <f t="shared" si="14"/>
        <v/>
      </c>
      <c r="X88" s="35" t="str">
        <f t="shared" si="16"/>
        <v/>
      </c>
      <c r="Y88" s="36" t="str">
        <f t="shared" si="17"/>
        <v/>
      </c>
      <c r="Z88" t="str">
        <f t="shared" si="12"/>
        <v/>
      </c>
      <c r="AA88" t="str">
        <f t="shared" si="13"/>
        <v/>
      </c>
    </row>
    <row r="89" spans="2:27" x14ac:dyDescent="0.15">
      <c r="B89" s="62">
        <v>81</v>
      </c>
      <c r="C89" s="63" t="str">
        <f t="shared" si="10"/>
        <v/>
      </c>
      <c r="D89" s="63"/>
      <c r="E89" s="62"/>
      <c r="F89" s="8"/>
      <c r="G89" s="62"/>
      <c r="H89" s="64"/>
      <c r="I89" s="64"/>
      <c r="J89" s="62"/>
      <c r="K89" s="63" t="str">
        <f t="shared" si="11"/>
        <v/>
      </c>
      <c r="L89" s="63"/>
      <c r="M89" s="6" t="str">
        <f>IF(J89="","",(K89/J89)/LOOKUP(RIGHT($D$2,3),定数!$A$6:$A$13,定数!$B$6:$B$13))</f>
        <v/>
      </c>
      <c r="N89" s="62"/>
      <c r="O89" s="8"/>
      <c r="P89" s="64"/>
      <c r="Q89" s="64"/>
      <c r="R89" s="65" t="str">
        <f>IF(P89="","",T89*M89*LOOKUP(RIGHT($D$2,3),定数!$A$6:$A$13,定数!$B$6:$B$13))</f>
        <v/>
      </c>
      <c r="S89" s="65"/>
      <c r="T89" s="66" t="str">
        <f t="shared" si="15"/>
        <v/>
      </c>
      <c r="U89" s="66"/>
      <c r="V89" t="str">
        <f t="shared" si="14"/>
        <v/>
      </c>
      <c r="W89" t="str">
        <f t="shared" si="14"/>
        <v/>
      </c>
      <c r="X89" s="35" t="str">
        <f t="shared" si="16"/>
        <v/>
      </c>
      <c r="Y89" s="36" t="str">
        <f t="shared" si="17"/>
        <v/>
      </c>
      <c r="Z89" t="str">
        <f t="shared" si="12"/>
        <v/>
      </c>
      <c r="AA89" t="str">
        <f t="shared" si="13"/>
        <v/>
      </c>
    </row>
    <row r="90" spans="2:27" x14ac:dyDescent="0.15">
      <c r="B90" s="62">
        <v>82</v>
      </c>
      <c r="C90" s="63" t="str">
        <f t="shared" si="10"/>
        <v/>
      </c>
      <c r="D90" s="63"/>
      <c r="E90" s="62"/>
      <c r="F90" s="8"/>
      <c r="G90" s="62"/>
      <c r="H90" s="64"/>
      <c r="I90" s="64"/>
      <c r="J90" s="62"/>
      <c r="K90" s="63" t="str">
        <f t="shared" si="11"/>
        <v/>
      </c>
      <c r="L90" s="63"/>
      <c r="M90" s="6" t="str">
        <f>IF(J90="","",(K90/J90)/LOOKUP(RIGHT($D$2,3),定数!$A$6:$A$13,定数!$B$6:$B$13))</f>
        <v/>
      </c>
      <c r="N90" s="62"/>
      <c r="O90" s="8"/>
      <c r="P90" s="64"/>
      <c r="Q90" s="64"/>
      <c r="R90" s="65" t="str">
        <f>IF(P90="","",T90*M90*LOOKUP(RIGHT($D$2,3),定数!$A$6:$A$13,定数!$B$6:$B$13))</f>
        <v/>
      </c>
      <c r="S90" s="65"/>
      <c r="T90" s="66" t="str">
        <f t="shared" si="15"/>
        <v/>
      </c>
      <c r="U90" s="66"/>
      <c r="V90" t="str">
        <f t="shared" si="14"/>
        <v/>
      </c>
      <c r="W90" t="str">
        <f t="shared" si="14"/>
        <v/>
      </c>
      <c r="X90" s="35" t="str">
        <f t="shared" si="16"/>
        <v/>
      </c>
      <c r="Y90" s="36" t="str">
        <f t="shared" si="17"/>
        <v/>
      </c>
      <c r="Z90" t="str">
        <f t="shared" si="12"/>
        <v/>
      </c>
      <c r="AA90" t="str">
        <f t="shared" si="13"/>
        <v/>
      </c>
    </row>
    <row r="91" spans="2:27" x14ac:dyDescent="0.15">
      <c r="B91" s="62">
        <v>83</v>
      </c>
      <c r="C91" s="63" t="str">
        <f t="shared" si="10"/>
        <v/>
      </c>
      <c r="D91" s="63"/>
      <c r="E91" s="62"/>
      <c r="F91" s="8"/>
      <c r="G91" s="62"/>
      <c r="H91" s="64"/>
      <c r="I91" s="64"/>
      <c r="J91" s="62"/>
      <c r="K91" s="63" t="str">
        <f t="shared" si="11"/>
        <v/>
      </c>
      <c r="L91" s="63"/>
      <c r="M91" s="6" t="str">
        <f>IF(J91="","",(K91/J91)/LOOKUP(RIGHT($D$2,3),定数!$A$6:$A$13,定数!$B$6:$B$13))</f>
        <v/>
      </c>
      <c r="N91" s="62"/>
      <c r="O91" s="8"/>
      <c r="P91" s="64"/>
      <c r="Q91" s="64"/>
      <c r="R91" s="65" t="str">
        <f>IF(P91="","",T91*M91*LOOKUP(RIGHT($D$2,3),定数!$A$6:$A$13,定数!$B$6:$B$13))</f>
        <v/>
      </c>
      <c r="S91" s="65"/>
      <c r="T91" s="66" t="str">
        <f t="shared" si="15"/>
        <v/>
      </c>
      <c r="U91" s="66"/>
      <c r="V91" t="str">
        <f t="shared" ref="V91:W106" si="18">IF(S91&lt;&gt;"",IF(S91&lt;0,1+V90,0),"")</f>
        <v/>
      </c>
      <c r="W91" t="str">
        <f t="shared" si="18"/>
        <v/>
      </c>
      <c r="X91" s="35" t="str">
        <f t="shared" si="16"/>
        <v/>
      </c>
      <c r="Y91" s="36" t="str">
        <f t="shared" si="17"/>
        <v/>
      </c>
      <c r="Z91" t="str">
        <f t="shared" si="12"/>
        <v/>
      </c>
      <c r="AA91" t="str">
        <f t="shared" si="13"/>
        <v/>
      </c>
    </row>
    <row r="92" spans="2:27" x14ac:dyDescent="0.15">
      <c r="B92" s="62">
        <v>84</v>
      </c>
      <c r="C92" s="63" t="str">
        <f t="shared" si="10"/>
        <v/>
      </c>
      <c r="D92" s="63"/>
      <c r="E92" s="62"/>
      <c r="F92" s="8"/>
      <c r="G92" s="62"/>
      <c r="H92" s="64"/>
      <c r="I92" s="64"/>
      <c r="J92" s="62"/>
      <c r="K92" s="63" t="str">
        <f t="shared" si="11"/>
        <v/>
      </c>
      <c r="L92" s="63"/>
      <c r="M92" s="6" t="str">
        <f>IF(J92="","",(K92/J92)/LOOKUP(RIGHT($D$2,3),定数!$A$6:$A$13,定数!$B$6:$B$13))</f>
        <v/>
      </c>
      <c r="N92" s="62"/>
      <c r="O92" s="8"/>
      <c r="P92" s="64"/>
      <c r="Q92" s="64"/>
      <c r="R92" s="65" t="str">
        <f>IF(P92="","",T92*M92*LOOKUP(RIGHT($D$2,3),定数!$A$6:$A$13,定数!$B$6:$B$13))</f>
        <v/>
      </c>
      <c r="S92" s="65"/>
      <c r="T92" s="66" t="str">
        <f t="shared" si="15"/>
        <v/>
      </c>
      <c r="U92" s="66"/>
      <c r="V92" t="str">
        <f t="shared" si="18"/>
        <v/>
      </c>
      <c r="W92" t="str">
        <f t="shared" si="18"/>
        <v/>
      </c>
      <c r="X92" s="35" t="str">
        <f t="shared" si="16"/>
        <v/>
      </c>
      <c r="Y92" s="36" t="str">
        <f t="shared" si="17"/>
        <v/>
      </c>
      <c r="Z92" t="str">
        <f t="shared" si="12"/>
        <v/>
      </c>
      <c r="AA92" t="str">
        <f t="shared" si="13"/>
        <v/>
      </c>
    </row>
    <row r="93" spans="2:27" x14ac:dyDescent="0.15">
      <c r="B93" s="62">
        <v>85</v>
      </c>
      <c r="C93" s="63" t="str">
        <f t="shared" si="10"/>
        <v/>
      </c>
      <c r="D93" s="63"/>
      <c r="E93" s="62"/>
      <c r="F93" s="8"/>
      <c r="G93" s="62"/>
      <c r="H93" s="64"/>
      <c r="I93" s="64"/>
      <c r="J93" s="62"/>
      <c r="K93" s="63" t="str">
        <f t="shared" si="11"/>
        <v/>
      </c>
      <c r="L93" s="63"/>
      <c r="M93" s="6" t="str">
        <f>IF(J93="","",(K93/J93)/LOOKUP(RIGHT($D$2,3),定数!$A$6:$A$13,定数!$B$6:$B$13))</f>
        <v/>
      </c>
      <c r="N93" s="62"/>
      <c r="O93" s="8"/>
      <c r="P93" s="64"/>
      <c r="Q93" s="64"/>
      <c r="R93" s="65" t="str">
        <f>IF(P93="","",T93*M93*LOOKUP(RIGHT($D$2,3),定数!$A$6:$A$13,定数!$B$6:$B$13))</f>
        <v/>
      </c>
      <c r="S93" s="65"/>
      <c r="T93" s="66" t="str">
        <f t="shared" si="15"/>
        <v/>
      </c>
      <c r="U93" s="66"/>
      <c r="V93" t="str">
        <f t="shared" si="18"/>
        <v/>
      </c>
      <c r="W93" t="str">
        <f t="shared" si="18"/>
        <v/>
      </c>
      <c r="X93" s="35" t="str">
        <f t="shared" si="16"/>
        <v/>
      </c>
      <c r="Y93" s="36" t="str">
        <f t="shared" si="17"/>
        <v/>
      </c>
      <c r="Z93" t="str">
        <f t="shared" si="12"/>
        <v/>
      </c>
      <c r="AA93" t="str">
        <f t="shared" si="13"/>
        <v/>
      </c>
    </row>
    <row r="94" spans="2:27" x14ac:dyDescent="0.15">
      <c r="B94" s="62">
        <v>86</v>
      </c>
      <c r="C94" s="63" t="str">
        <f t="shared" si="10"/>
        <v/>
      </c>
      <c r="D94" s="63"/>
      <c r="E94" s="62"/>
      <c r="F94" s="8"/>
      <c r="G94" s="62"/>
      <c r="H94" s="64"/>
      <c r="I94" s="64"/>
      <c r="J94" s="62"/>
      <c r="K94" s="63" t="str">
        <f t="shared" si="11"/>
        <v/>
      </c>
      <c r="L94" s="63"/>
      <c r="M94" s="6" t="str">
        <f>IF(J94="","",(K94/J94)/LOOKUP(RIGHT($D$2,3),定数!$A$6:$A$13,定数!$B$6:$B$13))</f>
        <v/>
      </c>
      <c r="N94" s="62"/>
      <c r="O94" s="8"/>
      <c r="P94" s="64"/>
      <c r="Q94" s="64"/>
      <c r="R94" s="65" t="str">
        <f>IF(P94="","",T94*M94*LOOKUP(RIGHT($D$2,3),定数!$A$6:$A$13,定数!$B$6:$B$13))</f>
        <v/>
      </c>
      <c r="S94" s="65"/>
      <c r="T94" s="66" t="str">
        <f t="shared" si="15"/>
        <v/>
      </c>
      <c r="U94" s="66"/>
      <c r="V94" t="str">
        <f t="shared" si="18"/>
        <v/>
      </c>
      <c r="W94" t="str">
        <f t="shared" si="18"/>
        <v/>
      </c>
      <c r="X94" s="35" t="str">
        <f t="shared" si="16"/>
        <v/>
      </c>
      <c r="Y94" s="36" t="str">
        <f t="shared" si="17"/>
        <v/>
      </c>
      <c r="Z94" t="str">
        <f t="shared" si="12"/>
        <v/>
      </c>
      <c r="AA94" t="str">
        <f t="shared" si="13"/>
        <v/>
      </c>
    </row>
    <row r="95" spans="2:27" x14ac:dyDescent="0.15">
      <c r="B95" s="62">
        <v>87</v>
      </c>
      <c r="C95" s="63" t="str">
        <f t="shared" si="10"/>
        <v/>
      </c>
      <c r="D95" s="63"/>
      <c r="E95" s="62"/>
      <c r="F95" s="8"/>
      <c r="G95" s="62"/>
      <c r="H95" s="64"/>
      <c r="I95" s="64"/>
      <c r="J95" s="62"/>
      <c r="K95" s="63" t="str">
        <f t="shared" si="11"/>
        <v/>
      </c>
      <c r="L95" s="63"/>
      <c r="M95" s="6" t="str">
        <f>IF(J95="","",(K95/J95)/LOOKUP(RIGHT($D$2,3),定数!$A$6:$A$13,定数!$B$6:$B$13))</f>
        <v/>
      </c>
      <c r="N95" s="62"/>
      <c r="O95" s="8"/>
      <c r="P95" s="64"/>
      <c r="Q95" s="64"/>
      <c r="R95" s="65" t="str">
        <f>IF(P95="","",T95*M95*LOOKUP(RIGHT($D$2,3),定数!$A$6:$A$13,定数!$B$6:$B$13))</f>
        <v/>
      </c>
      <c r="S95" s="65"/>
      <c r="T95" s="66" t="str">
        <f t="shared" si="15"/>
        <v/>
      </c>
      <c r="U95" s="66"/>
      <c r="V95" t="str">
        <f t="shared" si="18"/>
        <v/>
      </c>
      <c r="W95" t="str">
        <f t="shared" si="18"/>
        <v/>
      </c>
      <c r="X95" s="35" t="str">
        <f t="shared" si="16"/>
        <v/>
      </c>
      <c r="Y95" s="36" t="str">
        <f t="shared" si="17"/>
        <v/>
      </c>
      <c r="Z95" t="str">
        <f t="shared" si="12"/>
        <v/>
      </c>
      <c r="AA95" t="str">
        <f t="shared" si="13"/>
        <v/>
      </c>
    </row>
    <row r="96" spans="2:27" x14ac:dyDescent="0.15">
      <c r="B96" s="62">
        <v>88</v>
      </c>
      <c r="C96" s="63" t="str">
        <f t="shared" si="10"/>
        <v/>
      </c>
      <c r="D96" s="63"/>
      <c r="E96" s="62"/>
      <c r="F96" s="8"/>
      <c r="G96" s="62"/>
      <c r="H96" s="64"/>
      <c r="I96" s="64"/>
      <c r="J96" s="62"/>
      <c r="K96" s="63" t="str">
        <f t="shared" si="11"/>
        <v/>
      </c>
      <c r="L96" s="63"/>
      <c r="M96" s="6" t="str">
        <f>IF(J96="","",(K96/J96)/LOOKUP(RIGHT($D$2,3),定数!$A$6:$A$13,定数!$B$6:$B$13))</f>
        <v/>
      </c>
      <c r="N96" s="62"/>
      <c r="O96" s="8"/>
      <c r="P96" s="64"/>
      <c r="Q96" s="64"/>
      <c r="R96" s="65" t="str">
        <f>IF(P96="","",T96*M96*LOOKUP(RIGHT($D$2,3),定数!$A$6:$A$13,定数!$B$6:$B$13))</f>
        <v/>
      </c>
      <c r="S96" s="65"/>
      <c r="T96" s="66" t="str">
        <f t="shared" si="15"/>
        <v/>
      </c>
      <c r="U96" s="66"/>
      <c r="V96" t="str">
        <f t="shared" si="18"/>
        <v/>
      </c>
      <c r="W96" t="str">
        <f t="shared" si="18"/>
        <v/>
      </c>
      <c r="X96" s="35" t="str">
        <f t="shared" si="16"/>
        <v/>
      </c>
      <c r="Y96" s="36" t="str">
        <f t="shared" si="17"/>
        <v/>
      </c>
      <c r="Z96" t="str">
        <f t="shared" si="12"/>
        <v/>
      </c>
      <c r="AA96" t="str">
        <f t="shared" si="13"/>
        <v/>
      </c>
    </row>
    <row r="97" spans="2:27" x14ac:dyDescent="0.15">
      <c r="B97" s="62">
        <v>89</v>
      </c>
      <c r="C97" s="63" t="str">
        <f t="shared" si="10"/>
        <v/>
      </c>
      <c r="D97" s="63"/>
      <c r="E97" s="62"/>
      <c r="F97" s="8"/>
      <c r="G97" s="62"/>
      <c r="H97" s="64"/>
      <c r="I97" s="64"/>
      <c r="J97" s="62"/>
      <c r="K97" s="63" t="str">
        <f t="shared" si="11"/>
        <v/>
      </c>
      <c r="L97" s="63"/>
      <c r="M97" s="6" t="str">
        <f>IF(J97="","",(K97/J97)/LOOKUP(RIGHT($D$2,3),定数!$A$6:$A$13,定数!$B$6:$B$13))</f>
        <v/>
      </c>
      <c r="N97" s="62"/>
      <c r="O97" s="8"/>
      <c r="P97" s="64"/>
      <c r="Q97" s="64"/>
      <c r="R97" s="65" t="str">
        <f>IF(P97="","",T97*M97*LOOKUP(RIGHT($D$2,3),定数!$A$6:$A$13,定数!$B$6:$B$13))</f>
        <v/>
      </c>
      <c r="S97" s="65"/>
      <c r="T97" s="66" t="str">
        <f t="shared" si="15"/>
        <v/>
      </c>
      <c r="U97" s="66"/>
      <c r="V97" t="str">
        <f t="shared" si="18"/>
        <v/>
      </c>
      <c r="W97" t="str">
        <f t="shared" si="18"/>
        <v/>
      </c>
      <c r="X97" s="35" t="str">
        <f t="shared" si="16"/>
        <v/>
      </c>
      <c r="Y97" s="36" t="str">
        <f t="shared" si="17"/>
        <v/>
      </c>
      <c r="Z97" t="str">
        <f t="shared" si="12"/>
        <v/>
      </c>
      <c r="AA97" t="str">
        <f t="shared" si="13"/>
        <v/>
      </c>
    </row>
    <row r="98" spans="2:27" x14ac:dyDescent="0.15">
      <c r="B98" s="62">
        <v>90</v>
      </c>
      <c r="C98" s="63" t="str">
        <f t="shared" si="10"/>
        <v/>
      </c>
      <c r="D98" s="63"/>
      <c r="E98" s="62"/>
      <c r="F98" s="8"/>
      <c r="G98" s="62"/>
      <c r="H98" s="64"/>
      <c r="I98" s="64"/>
      <c r="J98" s="62"/>
      <c r="K98" s="63" t="str">
        <f t="shared" si="11"/>
        <v/>
      </c>
      <c r="L98" s="63"/>
      <c r="M98" s="6" t="str">
        <f>IF(J98="","",(K98/J98)/LOOKUP(RIGHT($D$2,3),定数!$A$6:$A$13,定数!$B$6:$B$13))</f>
        <v/>
      </c>
      <c r="N98" s="62"/>
      <c r="O98" s="8"/>
      <c r="P98" s="64"/>
      <c r="Q98" s="64"/>
      <c r="R98" s="65" t="str">
        <f>IF(P98="","",T98*M98*LOOKUP(RIGHT($D$2,3),定数!$A$6:$A$13,定数!$B$6:$B$13))</f>
        <v/>
      </c>
      <c r="S98" s="65"/>
      <c r="T98" s="66" t="str">
        <f t="shared" si="15"/>
        <v/>
      </c>
      <c r="U98" s="66"/>
      <c r="V98" t="str">
        <f t="shared" si="18"/>
        <v/>
      </c>
      <c r="W98" t="str">
        <f t="shared" si="18"/>
        <v/>
      </c>
      <c r="X98" s="35" t="str">
        <f t="shared" si="16"/>
        <v/>
      </c>
      <c r="Y98" s="36" t="str">
        <f t="shared" si="17"/>
        <v/>
      </c>
      <c r="Z98" t="str">
        <f t="shared" si="12"/>
        <v/>
      </c>
      <c r="AA98" t="str">
        <f t="shared" si="13"/>
        <v/>
      </c>
    </row>
    <row r="99" spans="2:27" x14ac:dyDescent="0.15">
      <c r="B99" s="62">
        <v>91</v>
      </c>
      <c r="C99" s="63" t="str">
        <f t="shared" si="10"/>
        <v/>
      </c>
      <c r="D99" s="63"/>
      <c r="E99" s="62"/>
      <c r="F99" s="8"/>
      <c r="G99" s="62"/>
      <c r="H99" s="64"/>
      <c r="I99" s="64"/>
      <c r="J99" s="62"/>
      <c r="K99" s="63" t="str">
        <f t="shared" si="11"/>
        <v/>
      </c>
      <c r="L99" s="63"/>
      <c r="M99" s="6" t="str">
        <f>IF(J99="","",(K99/J99)/LOOKUP(RIGHT($D$2,3),定数!$A$6:$A$13,定数!$B$6:$B$13))</f>
        <v/>
      </c>
      <c r="N99" s="62"/>
      <c r="O99" s="8"/>
      <c r="P99" s="64"/>
      <c r="Q99" s="64"/>
      <c r="R99" s="65" t="str">
        <f>IF(P99="","",T99*M99*LOOKUP(RIGHT($D$2,3),定数!$A$6:$A$13,定数!$B$6:$B$13))</f>
        <v/>
      </c>
      <c r="S99" s="65"/>
      <c r="T99" s="66" t="str">
        <f t="shared" si="15"/>
        <v/>
      </c>
      <c r="U99" s="66"/>
      <c r="V99" t="str">
        <f t="shared" si="18"/>
        <v/>
      </c>
      <c r="W99" t="str">
        <f t="shared" si="18"/>
        <v/>
      </c>
      <c r="X99" s="35" t="str">
        <f t="shared" si="16"/>
        <v/>
      </c>
      <c r="Y99" s="36" t="str">
        <f t="shared" si="17"/>
        <v/>
      </c>
      <c r="Z99" t="str">
        <f t="shared" si="12"/>
        <v/>
      </c>
      <c r="AA99" t="str">
        <f t="shared" si="13"/>
        <v/>
      </c>
    </row>
    <row r="100" spans="2:27" x14ac:dyDescent="0.15">
      <c r="B100" s="62">
        <v>92</v>
      </c>
      <c r="C100" s="63" t="str">
        <f t="shared" si="10"/>
        <v/>
      </c>
      <c r="D100" s="63"/>
      <c r="E100" s="62"/>
      <c r="F100" s="8"/>
      <c r="G100" s="62"/>
      <c r="H100" s="64"/>
      <c r="I100" s="64"/>
      <c r="J100" s="62"/>
      <c r="K100" s="63" t="str">
        <f t="shared" si="11"/>
        <v/>
      </c>
      <c r="L100" s="63"/>
      <c r="M100" s="6" t="str">
        <f>IF(J100="","",(K100/J100)/LOOKUP(RIGHT($D$2,3),定数!$A$6:$A$13,定数!$B$6:$B$13))</f>
        <v/>
      </c>
      <c r="N100" s="62"/>
      <c r="O100" s="8"/>
      <c r="P100" s="64"/>
      <c r="Q100" s="64"/>
      <c r="R100" s="65" t="str">
        <f>IF(P100="","",T100*M100*LOOKUP(RIGHT($D$2,3),定数!$A$6:$A$13,定数!$B$6:$B$13))</f>
        <v/>
      </c>
      <c r="S100" s="65"/>
      <c r="T100" s="66" t="str">
        <f t="shared" si="15"/>
        <v/>
      </c>
      <c r="U100" s="66"/>
      <c r="V100" t="str">
        <f t="shared" si="18"/>
        <v/>
      </c>
      <c r="W100" t="str">
        <f t="shared" si="18"/>
        <v/>
      </c>
      <c r="X100" s="35" t="str">
        <f t="shared" si="16"/>
        <v/>
      </c>
      <c r="Y100" s="36" t="str">
        <f t="shared" si="17"/>
        <v/>
      </c>
      <c r="Z100" t="str">
        <f t="shared" si="12"/>
        <v/>
      </c>
      <c r="AA100" t="str">
        <f t="shared" si="13"/>
        <v/>
      </c>
    </row>
    <row r="101" spans="2:27" x14ac:dyDescent="0.15">
      <c r="B101" s="62">
        <v>93</v>
      </c>
      <c r="C101" s="63" t="str">
        <f t="shared" si="10"/>
        <v/>
      </c>
      <c r="D101" s="63"/>
      <c r="E101" s="62"/>
      <c r="F101" s="8"/>
      <c r="G101" s="62"/>
      <c r="H101" s="64"/>
      <c r="I101" s="64"/>
      <c r="J101" s="62"/>
      <c r="K101" s="63" t="str">
        <f t="shared" si="11"/>
        <v/>
      </c>
      <c r="L101" s="63"/>
      <c r="M101" s="6" t="str">
        <f>IF(J101="","",(K101/J101)/LOOKUP(RIGHT($D$2,3),定数!$A$6:$A$13,定数!$B$6:$B$13))</f>
        <v/>
      </c>
      <c r="N101" s="62"/>
      <c r="O101" s="8"/>
      <c r="P101" s="64"/>
      <c r="Q101" s="64"/>
      <c r="R101" s="65" t="str">
        <f>IF(P101="","",T101*M101*LOOKUP(RIGHT($D$2,3),定数!$A$6:$A$13,定数!$B$6:$B$13))</f>
        <v/>
      </c>
      <c r="S101" s="65"/>
      <c r="T101" s="66" t="str">
        <f t="shared" si="15"/>
        <v/>
      </c>
      <c r="U101" s="66"/>
      <c r="V101" t="str">
        <f t="shared" si="18"/>
        <v/>
      </c>
      <c r="W101" t="str">
        <f t="shared" si="18"/>
        <v/>
      </c>
      <c r="X101" s="35" t="str">
        <f t="shared" si="16"/>
        <v/>
      </c>
      <c r="Y101" s="36" t="str">
        <f t="shared" si="17"/>
        <v/>
      </c>
      <c r="Z101" t="str">
        <f t="shared" si="12"/>
        <v/>
      </c>
      <c r="AA101" t="str">
        <f t="shared" si="13"/>
        <v/>
      </c>
    </row>
    <row r="102" spans="2:27" x14ac:dyDescent="0.15">
      <c r="B102" s="62">
        <v>94</v>
      </c>
      <c r="C102" s="63" t="str">
        <f t="shared" si="10"/>
        <v/>
      </c>
      <c r="D102" s="63"/>
      <c r="E102" s="62"/>
      <c r="F102" s="8"/>
      <c r="G102" s="62"/>
      <c r="H102" s="64"/>
      <c r="I102" s="64"/>
      <c r="J102" s="62"/>
      <c r="K102" s="63" t="str">
        <f t="shared" si="11"/>
        <v/>
      </c>
      <c r="L102" s="63"/>
      <c r="M102" s="6" t="str">
        <f>IF(J102="","",(K102/J102)/LOOKUP(RIGHT($D$2,3),定数!$A$6:$A$13,定数!$B$6:$B$13))</f>
        <v/>
      </c>
      <c r="N102" s="62"/>
      <c r="O102" s="8"/>
      <c r="P102" s="64"/>
      <c r="Q102" s="64"/>
      <c r="R102" s="65" t="str">
        <f>IF(P102="","",T102*M102*LOOKUP(RIGHT($D$2,3),定数!$A$6:$A$13,定数!$B$6:$B$13))</f>
        <v/>
      </c>
      <c r="S102" s="65"/>
      <c r="T102" s="66" t="str">
        <f t="shared" si="15"/>
        <v/>
      </c>
      <c r="U102" s="66"/>
      <c r="V102" t="str">
        <f t="shared" si="18"/>
        <v/>
      </c>
      <c r="W102" t="str">
        <f t="shared" si="18"/>
        <v/>
      </c>
      <c r="X102" s="35" t="str">
        <f t="shared" si="16"/>
        <v/>
      </c>
      <c r="Y102" s="36" t="str">
        <f t="shared" si="17"/>
        <v/>
      </c>
      <c r="Z102" t="str">
        <f t="shared" si="12"/>
        <v/>
      </c>
      <c r="AA102" t="str">
        <f t="shared" si="13"/>
        <v/>
      </c>
    </row>
    <row r="103" spans="2:27" x14ac:dyDescent="0.15">
      <c r="B103" s="62">
        <v>95</v>
      </c>
      <c r="C103" s="63" t="str">
        <f t="shared" si="10"/>
        <v/>
      </c>
      <c r="D103" s="63"/>
      <c r="E103" s="62"/>
      <c r="F103" s="8"/>
      <c r="G103" s="62"/>
      <c r="H103" s="64"/>
      <c r="I103" s="64"/>
      <c r="J103" s="62"/>
      <c r="K103" s="63" t="str">
        <f t="shared" si="11"/>
        <v/>
      </c>
      <c r="L103" s="63"/>
      <c r="M103" s="6" t="str">
        <f>IF(J103="","",(K103/J103)/LOOKUP(RIGHT($D$2,3),定数!$A$6:$A$13,定数!$B$6:$B$13))</f>
        <v/>
      </c>
      <c r="N103" s="62"/>
      <c r="O103" s="8"/>
      <c r="P103" s="64"/>
      <c r="Q103" s="64"/>
      <c r="R103" s="65" t="str">
        <f>IF(P103="","",T103*M103*LOOKUP(RIGHT($D$2,3),定数!$A$6:$A$13,定数!$B$6:$B$13))</f>
        <v/>
      </c>
      <c r="S103" s="65"/>
      <c r="T103" s="66" t="str">
        <f t="shared" si="15"/>
        <v/>
      </c>
      <c r="U103" s="66"/>
      <c r="V103" t="str">
        <f t="shared" si="18"/>
        <v/>
      </c>
      <c r="W103" t="str">
        <f t="shared" si="18"/>
        <v/>
      </c>
      <c r="X103" s="35" t="str">
        <f t="shared" si="16"/>
        <v/>
      </c>
      <c r="Y103" s="36" t="str">
        <f t="shared" si="17"/>
        <v/>
      </c>
      <c r="Z103" t="str">
        <f t="shared" si="12"/>
        <v/>
      </c>
      <c r="AA103" t="str">
        <f t="shared" si="13"/>
        <v/>
      </c>
    </row>
    <row r="104" spans="2:27" x14ac:dyDescent="0.15">
      <c r="B104" s="62">
        <v>96</v>
      </c>
      <c r="C104" s="63" t="str">
        <f t="shared" si="10"/>
        <v/>
      </c>
      <c r="D104" s="63"/>
      <c r="E104" s="62"/>
      <c r="F104" s="8"/>
      <c r="G104" s="62"/>
      <c r="H104" s="64"/>
      <c r="I104" s="64"/>
      <c r="J104" s="62"/>
      <c r="K104" s="63" t="str">
        <f t="shared" si="11"/>
        <v/>
      </c>
      <c r="L104" s="63"/>
      <c r="M104" s="6" t="str">
        <f>IF(J104="","",(K104/J104)/LOOKUP(RIGHT($D$2,3),定数!$A$6:$A$13,定数!$B$6:$B$13))</f>
        <v/>
      </c>
      <c r="N104" s="62"/>
      <c r="O104" s="8"/>
      <c r="P104" s="64"/>
      <c r="Q104" s="64"/>
      <c r="R104" s="65" t="str">
        <f>IF(P104="","",T104*M104*LOOKUP(RIGHT($D$2,3),定数!$A$6:$A$13,定数!$B$6:$B$13))</f>
        <v/>
      </c>
      <c r="S104" s="65"/>
      <c r="T104" s="66" t="str">
        <f t="shared" si="15"/>
        <v/>
      </c>
      <c r="U104" s="66"/>
      <c r="V104" t="str">
        <f t="shared" si="18"/>
        <v/>
      </c>
      <c r="W104" t="str">
        <f t="shared" si="18"/>
        <v/>
      </c>
      <c r="X104" s="35" t="str">
        <f t="shared" si="16"/>
        <v/>
      </c>
      <c r="Y104" s="36" t="str">
        <f t="shared" si="17"/>
        <v/>
      </c>
      <c r="Z104" t="str">
        <f t="shared" si="12"/>
        <v/>
      </c>
      <c r="AA104" t="str">
        <f t="shared" si="13"/>
        <v/>
      </c>
    </row>
    <row r="105" spans="2:27" x14ac:dyDescent="0.15">
      <c r="B105" s="62">
        <v>97</v>
      </c>
      <c r="C105" s="63" t="str">
        <f t="shared" si="10"/>
        <v/>
      </c>
      <c r="D105" s="63"/>
      <c r="E105" s="62"/>
      <c r="F105" s="8"/>
      <c r="G105" s="62"/>
      <c r="H105" s="64"/>
      <c r="I105" s="64"/>
      <c r="J105" s="62"/>
      <c r="K105" s="63" t="str">
        <f t="shared" si="11"/>
        <v/>
      </c>
      <c r="L105" s="63"/>
      <c r="M105" s="6" t="str">
        <f>IF(J105="","",(K105/J105)/LOOKUP(RIGHT($D$2,3),定数!$A$6:$A$13,定数!$B$6:$B$13))</f>
        <v/>
      </c>
      <c r="N105" s="62"/>
      <c r="O105" s="8"/>
      <c r="P105" s="64"/>
      <c r="Q105" s="64"/>
      <c r="R105" s="65" t="str">
        <f>IF(P105="","",T105*M105*LOOKUP(RIGHT($D$2,3),定数!$A$6:$A$13,定数!$B$6:$B$13))</f>
        <v/>
      </c>
      <c r="S105" s="65"/>
      <c r="T105" s="66" t="str">
        <f t="shared" si="15"/>
        <v/>
      </c>
      <c r="U105" s="66"/>
      <c r="V105" t="str">
        <f t="shared" si="18"/>
        <v/>
      </c>
      <c r="W105" t="str">
        <f t="shared" si="18"/>
        <v/>
      </c>
      <c r="X105" s="35" t="str">
        <f t="shared" si="16"/>
        <v/>
      </c>
      <c r="Y105" s="36" t="str">
        <f t="shared" si="17"/>
        <v/>
      </c>
      <c r="Z105" t="str">
        <f t="shared" si="12"/>
        <v/>
      </c>
      <c r="AA105" t="str">
        <f t="shared" si="13"/>
        <v/>
      </c>
    </row>
    <row r="106" spans="2:27" x14ac:dyDescent="0.15">
      <c r="B106" s="62">
        <v>98</v>
      </c>
      <c r="C106" s="63" t="str">
        <f t="shared" si="10"/>
        <v/>
      </c>
      <c r="D106" s="63"/>
      <c r="E106" s="62"/>
      <c r="F106" s="8"/>
      <c r="G106" s="62"/>
      <c r="H106" s="64"/>
      <c r="I106" s="64"/>
      <c r="J106" s="62"/>
      <c r="K106" s="63" t="str">
        <f t="shared" si="11"/>
        <v/>
      </c>
      <c r="L106" s="63"/>
      <c r="M106" s="6" t="str">
        <f>IF(J106="","",(K106/J106)/LOOKUP(RIGHT($D$2,3),定数!$A$6:$A$13,定数!$B$6:$B$13))</f>
        <v/>
      </c>
      <c r="N106" s="62"/>
      <c r="O106" s="8"/>
      <c r="P106" s="64"/>
      <c r="Q106" s="64"/>
      <c r="R106" s="65" t="str">
        <f>IF(P106="","",T106*M106*LOOKUP(RIGHT($D$2,3),定数!$A$6:$A$13,定数!$B$6:$B$13))</f>
        <v/>
      </c>
      <c r="S106" s="65"/>
      <c r="T106" s="66" t="str">
        <f t="shared" si="15"/>
        <v/>
      </c>
      <c r="U106" s="66"/>
      <c r="V106" t="str">
        <f t="shared" si="18"/>
        <v/>
      </c>
      <c r="W106" t="str">
        <f t="shared" si="18"/>
        <v/>
      </c>
      <c r="X106" s="35" t="str">
        <f t="shared" si="16"/>
        <v/>
      </c>
      <c r="Y106" s="36" t="str">
        <f t="shared" si="17"/>
        <v/>
      </c>
      <c r="Z106" t="str">
        <f t="shared" si="12"/>
        <v/>
      </c>
      <c r="AA106" t="str">
        <f t="shared" si="13"/>
        <v/>
      </c>
    </row>
    <row r="107" spans="2:27" x14ac:dyDescent="0.15">
      <c r="B107" s="62">
        <v>99</v>
      </c>
      <c r="C107" s="63" t="str">
        <f t="shared" si="10"/>
        <v/>
      </c>
      <c r="D107" s="63"/>
      <c r="E107" s="62"/>
      <c r="F107" s="8"/>
      <c r="G107" s="62"/>
      <c r="H107" s="64"/>
      <c r="I107" s="64"/>
      <c r="J107" s="62"/>
      <c r="K107" s="63" t="str">
        <f t="shared" si="11"/>
        <v/>
      </c>
      <c r="L107" s="63"/>
      <c r="M107" s="6" t="str">
        <f>IF(J107="","",(K107/J107)/LOOKUP(RIGHT($D$2,3),定数!$A$6:$A$13,定数!$B$6:$B$13))</f>
        <v/>
      </c>
      <c r="N107" s="62"/>
      <c r="O107" s="8"/>
      <c r="P107" s="64"/>
      <c r="Q107" s="64"/>
      <c r="R107" s="65" t="str">
        <f>IF(P107="","",T107*M107*LOOKUP(RIGHT($D$2,3),定数!$A$6:$A$13,定数!$B$6:$B$13))</f>
        <v/>
      </c>
      <c r="S107" s="65"/>
      <c r="T107" s="66" t="str">
        <f t="shared" si="15"/>
        <v/>
      </c>
      <c r="U107" s="66"/>
      <c r="V107" t="str">
        <f>IF(S107&lt;&gt;"",IF(S107&lt;0,1+V106,0),"")</f>
        <v/>
      </c>
      <c r="W107" t="str">
        <f>IF(T107&lt;&gt;"",IF(T107&lt;0,1+W106,0),"")</f>
        <v/>
      </c>
      <c r="X107" s="35" t="str">
        <f t="shared" si="16"/>
        <v/>
      </c>
      <c r="Y107" s="36" t="str">
        <f t="shared" si="17"/>
        <v/>
      </c>
      <c r="Z107" t="str">
        <f t="shared" si="12"/>
        <v/>
      </c>
      <c r="AA107" t="str">
        <f t="shared" si="13"/>
        <v/>
      </c>
    </row>
    <row r="108" spans="2:27" x14ac:dyDescent="0.15">
      <c r="B108" s="62">
        <v>100</v>
      </c>
      <c r="C108" s="63" t="str">
        <f t="shared" si="10"/>
        <v/>
      </c>
      <c r="D108" s="63"/>
      <c r="E108" s="62"/>
      <c r="F108" s="8"/>
      <c r="G108" s="62"/>
      <c r="H108" s="64"/>
      <c r="I108" s="64"/>
      <c r="J108" s="62"/>
      <c r="K108" s="63" t="str">
        <f t="shared" si="11"/>
        <v/>
      </c>
      <c r="L108" s="63"/>
      <c r="M108" s="6" t="str">
        <f>IF(J108="","",(K108/J108)/LOOKUP(RIGHT($D$2,3),定数!$A$6:$A$13,定数!$B$6:$B$13))</f>
        <v/>
      </c>
      <c r="N108" s="62"/>
      <c r="O108" s="8"/>
      <c r="P108" s="64"/>
      <c r="Q108" s="64"/>
      <c r="R108" s="65" t="str">
        <f>IF(P108="","",T108*M108*LOOKUP(RIGHT($D$2,3),定数!$A$6:$A$13,定数!$B$6:$B$13))</f>
        <v/>
      </c>
      <c r="S108" s="65"/>
      <c r="T108" s="66" t="str">
        <f t="shared" si="15"/>
        <v/>
      </c>
      <c r="U108" s="66"/>
      <c r="V108" t="str">
        <f>IF(S108&lt;&gt;"",IF(S108&lt;0,1+V107,0),"")</f>
        <v/>
      </c>
      <c r="W108" t="str">
        <f>IF(T108&lt;&gt;"",IF(T108&lt;0,1+W107,0),"")</f>
        <v/>
      </c>
      <c r="X108" s="35" t="str">
        <f t="shared" si="16"/>
        <v/>
      </c>
      <c r="Y108" s="36" t="str">
        <f t="shared" si="17"/>
        <v/>
      </c>
      <c r="Z108" t="str">
        <f t="shared" si="12"/>
        <v/>
      </c>
      <c r="AA108" t="str">
        <f t="shared" si="13"/>
        <v/>
      </c>
    </row>
    <row r="109" spans="2:27" x14ac:dyDescent="0.15">
      <c r="B109" s="1"/>
      <c r="C109" s="1"/>
      <c r="D109" s="1"/>
      <c r="E109" s="1"/>
      <c r="F109" s="1"/>
      <c r="G109" s="1"/>
      <c r="H109" s="1"/>
      <c r="I109" s="1"/>
      <c r="J109" s="1"/>
      <c r="K109" s="1"/>
      <c r="L109" s="1"/>
      <c r="M109" s="1"/>
      <c r="N109" s="1"/>
      <c r="O109" s="1"/>
      <c r="P109" s="1"/>
      <c r="Q109" s="1"/>
      <c r="R109" s="1"/>
    </row>
  </sheetData>
  <mergeCells count="635">
    <mergeCell ref="N2:O2"/>
    <mergeCell ref="P2:Q2"/>
    <mergeCell ref="B3:C3"/>
    <mergeCell ref="D3:I3"/>
    <mergeCell ref="J3:K3"/>
    <mergeCell ref="L3:Q3"/>
    <mergeCell ref="B2:C2"/>
    <mergeCell ref="D2:E2"/>
    <mergeCell ref="F2:G2"/>
    <mergeCell ref="H2:I2"/>
    <mergeCell ref="J2:K2"/>
    <mergeCell ref="L2:M2"/>
    <mergeCell ref="B7:B8"/>
    <mergeCell ref="C7:D8"/>
    <mergeCell ref="E7:I7"/>
    <mergeCell ref="J7:L7"/>
    <mergeCell ref="M7:M8"/>
    <mergeCell ref="B4:C4"/>
    <mergeCell ref="D4:E4"/>
    <mergeCell ref="F4:G4"/>
    <mergeCell ref="H4:I4"/>
    <mergeCell ref="J4:K4"/>
    <mergeCell ref="L4:M4"/>
    <mergeCell ref="N7:Q7"/>
    <mergeCell ref="R7:U7"/>
    <mergeCell ref="H8:I8"/>
    <mergeCell ref="K8:L8"/>
    <mergeCell ref="P8:Q8"/>
    <mergeCell ref="R8:S8"/>
    <mergeCell ref="T8:U8"/>
    <mergeCell ref="N4:O4"/>
    <mergeCell ref="P4:Q4"/>
    <mergeCell ref="J5:K5"/>
    <mergeCell ref="L5:M5"/>
    <mergeCell ref="P5:Q5"/>
    <mergeCell ref="C10:D10"/>
    <mergeCell ref="H10:I10"/>
    <mergeCell ref="K10:L10"/>
    <mergeCell ref="P10:Q10"/>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C14:D14"/>
    <mergeCell ref="H14:I14"/>
    <mergeCell ref="K14:L14"/>
    <mergeCell ref="P14:Q14"/>
    <mergeCell ref="R14:S14"/>
    <mergeCell ref="T14:U14"/>
    <mergeCell ref="C13:D13"/>
    <mergeCell ref="H13:I13"/>
    <mergeCell ref="K13:L13"/>
    <mergeCell ref="P13:Q13"/>
    <mergeCell ref="R13:S13"/>
    <mergeCell ref="T13:U13"/>
    <mergeCell ref="C16:D16"/>
    <mergeCell ref="H16:I16"/>
    <mergeCell ref="K16:L16"/>
    <mergeCell ref="P16:Q16"/>
    <mergeCell ref="R16:S16"/>
    <mergeCell ref="T16:U16"/>
    <mergeCell ref="C15:D15"/>
    <mergeCell ref="H15:I15"/>
    <mergeCell ref="K15:L15"/>
    <mergeCell ref="P15:Q15"/>
    <mergeCell ref="R15:S15"/>
    <mergeCell ref="T15:U15"/>
    <mergeCell ref="C18:D18"/>
    <mergeCell ref="H18:I18"/>
    <mergeCell ref="K18:L18"/>
    <mergeCell ref="P18:Q18"/>
    <mergeCell ref="R18:S18"/>
    <mergeCell ref="T18:U18"/>
    <mergeCell ref="C17:D17"/>
    <mergeCell ref="H17:I17"/>
    <mergeCell ref="K17:L17"/>
    <mergeCell ref="P17:Q17"/>
    <mergeCell ref="R17:S17"/>
    <mergeCell ref="T17:U17"/>
    <mergeCell ref="C20:D20"/>
    <mergeCell ref="H20:I20"/>
    <mergeCell ref="K20:L20"/>
    <mergeCell ref="P20:Q20"/>
    <mergeCell ref="R20:S20"/>
    <mergeCell ref="T20:U20"/>
    <mergeCell ref="C19:D19"/>
    <mergeCell ref="H19:I19"/>
    <mergeCell ref="K19:L19"/>
    <mergeCell ref="P19:Q19"/>
    <mergeCell ref="R19:S19"/>
    <mergeCell ref="T19:U19"/>
    <mergeCell ref="C22:D22"/>
    <mergeCell ref="H22:I22"/>
    <mergeCell ref="K22:L22"/>
    <mergeCell ref="P22:Q22"/>
    <mergeCell ref="R22:S22"/>
    <mergeCell ref="T22:U22"/>
    <mergeCell ref="C21:D21"/>
    <mergeCell ref="H21:I21"/>
    <mergeCell ref="K21:L21"/>
    <mergeCell ref="P21:Q21"/>
    <mergeCell ref="R21:S21"/>
    <mergeCell ref="T21:U21"/>
    <mergeCell ref="C24:D24"/>
    <mergeCell ref="H24:I24"/>
    <mergeCell ref="K24:L24"/>
    <mergeCell ref="P24:Q24"/>
    <mergeCell ref="R24:S24"/>
    <mergeCell ref="T24:U24"/>
    <mergeCell ref="C23:D23"/>
    <mergeCell ref="H23:I23"/>
    <mergeCell ref="K23:L23"/>
    <mergeCell ref="P23:Q23"/>
    <mergeCell ref="R23:S23"/>
    <mergeCell ref="T23:U23"/>
    <mergeCell ref="C26:D26"/>
    <mergeCell ref="H26:I26"/>
    <mergeCell ref="K26:L26"/>
    <mergeCell ref="P26:Q26"/>
    <mergeCell ref="R26:S26"/>
    <mergeCell ref="T26:U26"/>
    <mergeCell ref="C25:D25"/>
    <mergeCell ref="H25:I25"/>
    <mergeCell ref="K25:L25"/>
    <mergeCell ref="P25:Q25"/>
    <mergeCell ref="R25:S25"/>
    <mergeCell ref="T25:U25"/>
    <mergeCell ref="C28:D28"/>
    <mergeCell ref="H28:I28"/>
    <mergeCell ref="K28:L28"/>
    <mergeCell ref="P28:Q28"/>
    <mergeCell ref="R28:S28"/>
    <mergeCell ref="T28:U28"/>
    <mergeCell ref="C27:D27"/>
    <mergeCell ref="H27:I27"/>
    <mergeCell ref="K27:L27"/>
    <mergeCell ref="P27:Q27"/>
    <mergeCell ref="R27:S27"/>
    <mergeCell ref="T27:U27"/>
    <mergeCell ref="C30:D30"/>
    <mergeCell ref="H30:I30"/>
    <mergeCell ref="K30:L30"/>
    <mergeCell ref="P30:Q30"/>
    <mergeCell ref="R30:S30"/>
    <mergeCell ref="T30:U30"/>
    <mergeCell ref="C29:D29"/>
    <mergeCell ref="H29:I29"/>
    <mergeCell ref="K29:L29"/>
    <mergeCell ref="P29:Q29"/>
    <mergeCell ref="R29:S29"/>
    <mergeCell ref="T29:U29"/>
    <mergeCell ref="C32:D32"/>
    <mergeCell ref="H32:I32"/>
    <mergeCell ref="K32:L32"/>
    <mergeCell ref="P32:Q32"/>
    <mergeCell ref="R32:S32"/>
    <mergeCell ref="T32:U32"/>
    <mergeCell ref="C31:D31"/>
    <mergeCell ref="H31:I31"/>
    <mergeCell ref="K31:L31"/>
    <mergeCell ref="P31:Q31"/>
    <mergeCell ref="R31:S31"/>
    <mergeCell ref="T31:U31"/>
    <mergeCell ref="C34:D34"/>
    <mergeCell ref="H34:I34"/>
    <mergeCell ref="K34:L34"/>
    <mergeCell ref="P34:Q34"/>
    <mergeCell ref="R34:S34"/>
    <mergeCell ref="T34:U34"/>
    <mergeCell ref="C33:D33"/>
    <mergeCell ref="H33:I33"/>
    <mergeCell ref="K33:L33"/>
    <mergeCell ref="P33:Q33"/>
    <mergeCell ref="R33:S33"/>
    <mergeCell ref="T33:U33"/>
    <mergeCell ref="C36:D36"/>
    <mergeCell ref="H36:I36"/>
    <mergeCell ref="K36:L36"/>
    <mergeCell ref="P36:Q36"/>
    <mergeCell ref="R36:S36"/>
    <mergeCell ref="T36:U36"/>
    <mergeCell ref="C35:D35"/>
    <mergeCell ref="H35:I35"/>
    <mergeCell ref="K35:L35"/>
    <mergeCell ref="P35:Q35"/>
    <mergeCell ref="R35:S35"/>
    <mergeCell ref="T35:U35"/>
    <mergeCell ref="C38:D38"/>
    <mergeCell ref="H38:I38"/>
    <mergeCell ref="K38:L38"/>
    <mergeCell ref="P38:Q38"/>
    <mergeCell ref="R38:S38"/>
    <mergeCell ref="T38:U38"/>
    <mergeCell ref="C37:D37"/>
    <mergeCell ref="H37:I37"/>
    <mergeCell ref="K37:L37"/>
    <mergeCell ref="P37:Q37"/>
    <mergeCell ref="R37:S37"/>
    <mergeCell ref="T37:U37"/>
    <mergeCell ref="C40:D40"/>
    <mergeCell ref="H40:I40"/>
    <mergeCell ref="K40:L40"/>
    <mergeCell ref="P40:Q40"/>
    <mergeCell ref="R40:S40"/>
    <mergeCell ref="T40:U40"/>
    <mergeCell ref="C39:D39"/>
    <mergeCell ref="H39:I39"/>
    <mergeCell ref="K39:L39"/>
    <mergeCell ref="P39:Q39"/>
    <mergeCell ref="R39:S39"/>
    <mergeCell ref="T39:U39"/>
    <mergeCell ref="C42:D42"/>
    <mergeCell ref="H42:I42"/>
    <mergeCell ref="K42:L42"/>
    <mergeCell ref="P42:Q42"/>
    <mergeCell ref="R42:S42"/>
    <mergeCell ref="T42:U42"/>
    <mergeCell ref="C41:D41"/>
    <mergeCell ref="H41:I41"/>
    <mergeCell ref="K41:L41"/>
    <mergeCell ref="P41:Q41"/>
    <mergeCell ref="R41:S41"/>
    <mergeCell ref="T41:U41"/>
    <mergeCell ref="C44:D44"/>
    <mergeCell ref="H44:I44"/>
    <mergeCell ref="K44:L44"/>
    <mergeCell ref="P44:Q44"/>
    <mergeCell ref="R44:S44"/>
    <mergeCell ref="T44:U44"/>
    <mergeCell ref="C43:D43"/>
    <mergeCell ref="H43:I43"/>
    <mergeCell ref="K43:L43"/>
    <mergeCell ref="P43:Q43"/>
    <mergeCell ref="R43:S43"/>
    <mergeCell ref="T43:U43"/>
    <mergeCell ref="C46:D46"/>
    <mergeCell ref="H46:I46"/>
    <mergeCell ref="K46:L46"/>
    <mergeCell ref="P46:Q46"/>
    <mergeCell ref="R46:S46"/>
    <mergeCell ref="T46:U46"/>
    <mergeCell ref="C45:D45"/>
    <mergeCell ref="H45:I45"/>
    <mergeCell ref="K45:L45"/>
    <mergeCell ref="P45:Q45"/>
    <mergeCell ref="R45:S45"/>
    <mergeCell ref="T45:U45"/>
    <mergeCell ref="C48:D48"/>
    <mergeCell ref="H48:I48"/>
    <mergeCell ref="K48:L48"/>
    <mergeCell ref="P48:Q48"/>
    <mergeCell ref="R48:S48"/>
    <mergeCell ref="T48:U48"/>
    <mergeCell ref="C47:D47"/>
    <mergeCell ref="H47:I47"/>
    <mergeCell ref="K47:L47"/>
    <mergeCell ref="P47:Q47"/>
    <mergeCell ref="R47:S47"/>
    <mergeCell ref="T47:U47"/>
    <mergeCell ref="C50:D50"/>
    <mergeCell ref="H50:I50"/>
    <mergeCell ref="K50:L50"/>
    <mergeCell ref="P50:Q50"/>
    <mergeCell ref="R50:S50"/>
    <mergeCell ref="T50:U50"/>
    <mergeCell ref="C49:D49"/>
    <mergeCell ref="H49:I49"/>
    <mergeCell ref="K49:L49"/>
    <mergeCell ref="P49:Q49"/>
    <mergeCell ref="R49:S49"/>
    <mergeCell ref="T49:U49"/>
    <mergeCell ref="C52:D52"/>
    <mergeCell ref="H52:I52"/>
    <mergeCell ref="K52:L52"/>
    <mergeCell ref="P52:Q52"/>
    <mergeCell ref="R52:S52"/>
    <mergeCell ref="T52:U52"/>
    <mergeCell ref="C51:D51"/>
    <mergeCell ref="H51:I51"/>
    <mergeCell ref="K51:L51"/>
    <mergeCell ref="P51:Q51"/>
    <mergeCell ref="R51:S51"/>
    <mergeCell ref="T51:U51"/>
    <mergeCell ref="C54:D54"/>
    <mergeCell ref="H54:I54"/>
    <mergeCell ref="K54:L54"/>
    <mergeCell ref="P54:Q54"/>
    <mergeCell ref="R54:S54"/>
    <mergeCell ref="T54:U54"/>
    <mergeCell ref="C53:D53"/>
    <mergeCell ref="H53:I53"/>
    <mergeCell ref="K53:L53"/>
    <mergeCell ref="P53:Q53"/>
    <mergeCell ref="R53:S53"/>
    <mergeCell ref="T53:U53"/>
    <mergeCell ref="C56:D56"/>
    <mergeCell ref="H56:I56"/>
    <mergeCell ref="K56:L56"/>
    <mergeCell ref="P56:Q56"/>
    <mergeCell ref="R56:S56"/>
    <mergeCell ref="T56:U56"/>
    <mergeCell ref="C55:D55"/>
    <mergeCell ref="H55:I55"/>
    <mergeCell ref="K55:L55"/>
    <mergeCell ref="P55:Q55"/>
    <mergeCell ref="R55:S55"/>
    <mergeCell ref="T55:U55"/>
    <mergeCell ref="C58:D58"/>
    <mergeCell ref="H58:I58"/>
    <mergeCell ref="K58:L58"/>
    <mergeCell ref="P58:Q58"/>
    <mergeCell ref="R58:S58"/>
    <mergeCell ref="T58:U58"/>
    <mergeCell ref="C57:D57"/>
    <mergeCell ref="H57:I57"/>
    <mergeCell ref="K57:L57"/>
    <mergeCell ref="P57:Q57"/>
    <mergeCell ref="R57:S57"/>
    <mergeCell ref="T57:U57"/>
    <mergeCell ref="C60:D60"/>
    <mergeCell ref="H60:I60"/>
    <mergeCell ref="K60:L60"/>
    <mergeCell ref="P60:Q60"/>
    <mergeCell ref="R60:S60"/>
    <mergeCell ref="T60:U60"/>
    <mergeCell ref="C59:D59"/>
    <mergeCell ref="H59:I59"/>
    <mergeCell ref="K59:L59"/>
    <mergeCell ref="P59:Q59"/>
    <mergeCell ref="R59:S59"/>
    <mergeCell ref="T59:U59"/>
    <mergeCell ref="C62:D62"/>
    <mergeCell ref="H62:I62"/>
    <mergeCell ref="K62:L62"/>
    <mergeCell ref="P62:Q62"/>
    <mergeCell ref="R62:S62"/>
    <mergeCell ref="T62:U62"/>
    <mergeCell ref="C61:D61"/>
    <mergeCell ref="H61:I61"/>
    <mergeCell ref="K61:L61"/>
    <mergeCell ref="P61:Q61"/>
    <mergeCell ref="R61:S61"/>
    <mergeCell ref="T61:U61"/>
    <mergeCell ref="C64:D64"/>
    <mergeCell ref="H64:I64"/>
    <mergeCell ref="K64:L64"/>
    <mergeCell ref="P64:Q64"/>
    <mergeCell ref="R64:S64"/>
    <mergeCell ref="T64:U64"/>
    <mergeCell ref="C63:D63"/>
    <mergeCell ref="H63:I63"/>
    <mergeCell ref="K63:L63"/>
    <mergeCell ref="P63:Q63"/>
    <mergeCell ref="R63:S63"/>
    <mergeCell ref="T63:U63"/>
    <mergeCell ref="C66:D66"/>
    <mergeCell ref="H66:I66"/>
    <mergeCell ref="K66:L66"/>
    <mergeCell ref="P66:Q66"/>
    <mergeCell ref="R66:S66"/>
    <mergeCell ref="T66:U66"/>
    <mergeCell ref="C65:D65"/>
    <mergeCell ref="H65:I65"/>
    <mergeCell ref="K65:L65"/>
    <mergeCell ref="P65:Q65"/>
    <mergeCell ref="R65:S65"/>
    <mergeCell ref="T65:U65"/>
    <mergeCell ref="C68:D68"/>
    <mergeCell ref="H68:I68"/>
    <mergeCell ref="K68:L68"/>
    <mergeCell ref="P68:Q68"/>
    <mergeCell ref="R68:S68"/>
    <mergeCell ref="T68:U68"/>
    <mergeCell ref="C67:D67"/>
    <mergeCell ref="H67:I67"/>
    <mergeCell ref="K67:L67"/>
    <mergeCell ref="P67:Q67"/>
    <mergeCell ref="R67:S67"/>
    <mergeCell ref="T67:U67"/>
    <mergeCell ref="C70:D70"/>
    <mergeCell ref="H70:I70"/>
    <mergeCell ref="K70:L70"/>
    <mergeCell ref="P70:Q70"/>
    <mergeCell ref="R70:S70"/>
    <mergeCell ref="T70:U70"/>
    <mergeCell ref="C69:D69"/>
    <mergeCell ref="H69:I69"/>
    <mergeCell ref="K69:L69"/>
    <mergeCell ref="P69:Q69"/>
    <mergeCell ref="R69:S69"/>
    <mergeCell ref="T69:U69"/>
    <mergeCell ref="C72:D72"/>
    <mergeCell ref="H72:I72"/>
    <mergeCell ref="K72:L72"/>
    <mergeCell ref="P72:Q72"/>
    <mergeCell ref="R72:S72"/>
    <mergeCell ref="T72:U72"/>
    <mergeCell ref="C71:D71"/>
    <mergeCell ref="H71:I71"/>
    <mergeCell ref="K71:L71"/>
    <mergeCell ref="P71:Q71"/>
    <mergeCell ref="R71:S71"/>
    <mergeCell ref="T71:U71"/>
    <mergeCell ref="C74:D74"/>
    <mergeCell ref="H74:I74"/>
    <mergeCell ref="K74:L74"/>
    <mergeCell ref="P74:Q74"/>
    <mergeCell ref="R74:S74"/>
    <mergeCell ref="T74:U74"/>
    <mergeCell ref="C73:D73"/>
    <mergeCell ref="H73:I73"/>
    <mergeCell ref="K73:L73"/>
    <mergeCell ref="P73:Q73"/>
    <mergeCell ref="R73:S73"/>
    <mergeCell ref="T73:U73"/>
    <mergeCell ref="C76:D76"/>
    <mergeCell ref="H76:I76"/>
    <mergeCell ref="K76:L76"/>
    <mergeCell ref="P76:Q76"/>
    <mergeCell ref="R76:S76"/>
    <mergeCell ref="T76:U76"/>
    <mergeCell ref="C75:D75"/>
    <mergeCell ref="H75:I75"/>
    <mergeCell ref="K75:L75"/>
    <mergeCell ref="P75:Q75"/>
    <mergeCell ref="R75:S75"/>
    <mergeCell ref="T75:U75"/>
    <mergeCell ref="C78:D78"/>
    <mergeCell ref="H78:I78"/>
    <mergeCell ref="K78:L78"/>
    <mergeCell ref="P78:Q78"/>
    <mergeCell ref="R78:S78"/>
    <mergeCell ref="T78:U78"/>
    <mergeCell ref="C77:D77"/>
    <mergeCell ref="H77:I77"/>
    <mergeCell ref="K77:L77"/>
    <mergeCell ref="P77:Q77"/>
    <mergeCell ref="R77:S77"/>
    <mergeCell ref="T77:U77"/>
    <mergeCell ref="C80:D80"/>
    <mergeCell ref="H80:I80"/>
    <mergeCell ref="K80:L80"/>
    <mergeCell ref="P80:Q80"/>
    <mergeCell ref="R80:S80"/>
    <mergeCell ref="T80:U80"/>
    <mergeCell ref="C79:D79"/>
    <mergeCell ref="H79:I79"/>
    <mergeCell ref="K79:L79"/>
    <mergeCell ref="P79:Q79"/>
    <mergeCell ref="R79:S79"/>
    <mergeCell ref="T79:U79"/>
    <mergeCell ref="C82:D82"/>
    <mergeCell ref="H82:I82"/>
    <mergeCell ref="K82:L82"/>
    <mergeCell ref="P82:Q82"/>
    <mergeCell ref="R82:S82"/>
    <mergeCell ref="T82:U82"/>
    <mergeCell ref="C81:D81"/>
    <mergeCell ref="H81:I81"/>
    <mergeCell ref="K81:L81"/>
    <mergeCell ref="P81:Q81"/>
    <mergeCell ref="R81:S81"/>
    <mergeCell ref="T81:U81"/>
    <mergeCell ref="C84:D84"/>
    <mergeCell ref="H84:I84"/>
    <mergeCell ref="K84:L84"/>
    <mergeCell ref="P84:Q84"/>
    <mergeCell ref="R84:S84"/>
    <mergeCell ref="T84:U84"/>
    <mergeCell ref="C83:D83"/>
    <mergeCell ref="H83:I83"/>
    <mergeCell ref="K83:L83"/>
    <mergeCell ref="P83:Q83"/>
    <mergeCell ref="R83:S83"/>
    <mergeCell ref="T83:U83"/>
    <mergeCell ref="C86:D86"/>
    <mergeCell ref="H86:I86"/>
    <mergeCell ref="K86:L86"/>
    <mergeCell ref="P86:Q86"/>
    <mergeCell ref="R86:S86"/>
    <mergeCell ref="T86:U86"/>
    <mergeCell ref="C85:D85"/>
    <mergeCell ref="H85:I85"/>
    <mergeCell ref="K85:L85"/>
    <mergeCell ref="P85:Q85"/>
    <mergeCell ref="R85:S85"/>
    <mergeCell ref="T85:U85"/>
    <mergeCell ref="C88:D88"/>
    <mergeCell ref="H88:I88"/>
    <mergeCell ref="K88:L88"/>
    <mergeCell ref="P88:Q88"/>
    <mergeCell ref="R88:S88"/>
    <mergeCell ref="T88:U88"/>
    <mergeCell ref="C87:D87"/>
    <mergeCell ref="H87:I87"/>
    <mergeCell ref="K87:L87"/>
    <mergeCell ref="P87:Q87"/>
    <mergeCell ref="R87:S87"/>
    <mergeCell ref="T87:U87"/>
    <mergeCell ref="C90:D90"/>
    <mergeCell ref="H90:I90"/>
    <mergeCell ref="K90:L90"/>
    <mergeCell ref="P90:Q90"/>
    <mergeCell ref="R90:S90"/>
    <mergeCell ref="T90:U90"/>
    <mergeCell ref="C89:D89"/>
    <mergeCell ref="H89:I89"/>
    <mergeCell ref="K89:L89"/>
    <mergeCell ref="P89:Q89"/>
    <mergeCell ref="R89:S89"/>
    <mergeCell ref="T89:U89"/>
    <mergeCell ref="C92:D92"/>
    <mergeCell ref="H92:I92"/>
    <mergeCell ref="K92:L92"/>
    <mergeCell ref="P92:Q92"/>
    <mergeCell ref="R92:S92"/>
    <mergeCell ref="T92:U92"/>
    <mergeCell ref="C91:D91"/>
    <mergeCell ref="H91:I91"/>
    <mergeCell ref="K91:L91"/>
    <mergeCell ref="P91:Q91"/>
    <mergeCell ref="R91:S91"/>
    <mergeCell ref="T91:U91"/>
    <mergeCell ref="C94:D94"/>
    <mergeCell ref="H94:I94"/>
    <mergeCell ref="K94:L94"/>
    <mergeCell ref="P94:Q94"/>
    <mergeCell ref="R94:S94"/>
    <mergeCell ref="T94:U94"/>
    <mergeCell ref="C93:D93"/>
    <mergeCell ref="H93:I93"/>
    <mergeCell ref="K93:L93"/>
    <mergeCell ref="P93:Q93"/>
    <mergeCell ref="R93:S93"/>
    <mergeCell ref="T93:U93"/>
    <mergeCell ref="C96:D96"/>
    <mergeCell ref="H96:I96"/>
    <mergeCell ref="K96:L96"/>
    <mergeCell ref="P96:Q96"/>
    <mergeCell ref="R96:S96"/>
    <mergeCell ref="T96:U96"/>
    <mergeCell ref="C95:D95"/>
    <mergeCell ref="H95:I95"/>
    <mergeCell ref="K95:L95"/>
    <mergeCell ref="P95:Q95"/>
    <mergeCell ref="R95:S95"/>
    <mergeCell ref="T95:U95"/>
    <mergeCell ref="C98:D98"/>
    <mergeCell ref="H98:I98"/>
    <mergeCell ref="K98:L98"/>
    <mergeCell ref="P98:Q98"/>
    <mergeCell ref="R98:S98"/>
    <mergeCell ref="T98:U98"/>
    <mergeCell ref="C97:D97"/>
    <mergeCell ref="H97:I97"/>
    <mergeCell ref="K97:L97"/>
    <mergeCell ref="P97:Q97"/>
    <mergeCell ref="R97:S97"/>
    <mergeCell ref="T97:U97"/>
    <mergeCell ref="C100:D100"/>
    <mergeCell ref="H100:I100"/>
    <mergeCell ref="K100:L100"/>
    <mergeCell ref="P100:Q100"/>
    <mergeCell ref="R100:S100"/>
    <mergeCell ref="T100:U100"/>
    <mergeCell ref="C99:D99"/>
    <mergeCell ref="H99:I99"/>
    <mergeCell ref="K99:L99"/>
    <mergeCell ref="P99:Q99"/>
    <mergeCell ref="R99:S99"/>
    <mergeCell ref="T99:U99"/>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8:D108"/>
    <mergeCell ref="H108:I108"/>
    <mergeCell ref="K108:L108"/>
    <mergeCell ref="P108:Q108"/>
    <mergeCell ref="R108:S108"/>
    <mergeCell ref="T108:U108"/>
    <mergeCell ref="C107:D107"/>
    <mergeCell ref="H107:I107"/>
    <mergeCell ref="K107:L107"/>
    <mergeCell ref="P107:Q107"/>
    <mergeCell ref="R107:S107"/>
    <mergeCell ref="T107:U107"/>
  </mergeCells>
  <phoneticPr fontId="2"/>
  <conditionalFormatting sqref="G82:G108">
    <cfRule type="cellIs" dxfId="467" priority="151" stopIfTrue="1" operator="equal">
      <formula>"買"</formula>
    </cfRule>
    <cfRule type="cellIs" dxfId="466" priority="152" stopIfTrue="1" operator="equal">
      <formula>"売"</formula>
    </cfRule>
  </conditionalFormatting>
  <conditionalFormatting sqref="G74">
    <cfRule type="cellIs" dxfId="465" priority="91" stopIfTrue="1" operator="equal">
      <formula>"買"</formula>
    </cfRule>
    <cfRule type="cellIs" dxfId="464" priority="92" stopIfTrue="1" operator="equal">
      <formula>"売"</formula>
    </cfRule>
  </conditionalFormatting>
  <conditionalFormatting sqref="G45">
    <cfRule type="cellIs" dxfId="463" priority="145" stopIfTrue="1" operator="equal">
      <formula>"買"</formula>
    </cfRule>
    <cfRule type="cellIs" dxfId="462" priority="146" stopIfTrue="1" operator="equal">
      <formula>"売"</formula>
    </cfRule>
  </conditionalFormatting>
  <conditionalFormatting sqref="G44">
    <cfRule type="cellIs" dxfId="461" priority="147" stopIfTrue="1" operator="equal">
      <formula>"買"</formula>
    </cfRule>
    <cfRule type="cellIs" dxfId="460" priority="148" stopIfTrue="1" operator="equal">
      <formula>"売"</formula>
    </cfRule>
  </conditionalFormatting>
  <conditionalFormatting sqref="G46">
    <cfRule type="cellIs" dxfId="459" priority="143" stopIfTrue="1" operator="equal">
      <formula>"買"</formula>
    </cfRule>
    <cfRule type="cellIs" dxfId="458" priority="144" stopIfTrue="1" operator="equal">
      <formula>"売"</formula>
    </cfRule>
  </conditionalFormatting>
  <conditionalFormatting sqref="G47">
    <cfRule type="cellIs" dxfId="457" priority="141" stopIfTrue="1" operator="equal">
      <formula>"買"</formula>
    </cfRule>
    <cfRule type="cellIs" dxfId="456" priority="142" stopIfTrue="1" operator="equal">
      <formula>"売"</formula>
    </cfRule>
  </conditionalFormatting>
  <conditionalFormatting sqref="G48">
    <cfRule type="cellIs" dxfId="455" priority="139" stopIfTrue="1" operator="equal">
      <formula>"買"</formula>
    </cfRule>
    <cfRule type="cellIs" dxfId="454" priority="140" stopIfTrue="1" operator="equal">
      <formula>"売"</formula>
    </cfRule>
  </conditionalFormatting>
  <conditionalFormatting sqref="G49:G50">
    <cfRule type="cellIs" dxfId="453" priority="137" stopIfTrue="1" operator="equal">
      <formula>"買"</formula>
    </cfRule>
    <cfRule type="cellIs" dxfId="452" priority="138" stopIfTrue="1" operator="equal">
      <formula>"売"</formula>
    </cfRule>
  </conditionalFormatting>
  <conditionalFormatting sqref="G51">
    <cfRule type="cellIs" dxfId="451" priority="135" stopIfTrue="1" operator="equal">
      <formula>"買"</formula>
    </cfRule>
    <cfRule type="cellIs" dxfId="450" priority="136" stopIfTrue="1" operator="equal">
      <formula>"売"</formula>
    </cfRule>
  </conditionalFormatting>
  <conditionalFormatting sqref="G52:G53">
    <cfRule type="cellIs" dxfId="449" priority="133" stopIfTrue="1" operator="equal">
      <formula>"買"</formula>
    </cfRule>
    <cfRule type="cellIs" dxfId="448" priority="134" stopIfTrue="1" operator="equal">
      <formula>"売"</formula>
    </cfRule>
  </conditionalFormatting>
  <conditionalFormatting sqref="G54">
    <cfRule type="cellIs" dxfId="447" priority="131" stopIfTrue="1" operator="equal">
      <formula>"買"</formula>
    </cfRule>
    <cfRule type="cellIs" dxfId="446" priority="132" stopIfTrue="1" operator="equal">
      <formula>"売"</formula>
    </cfRule>
  </conditionalFormatting>
  <conditionalFormatting sqref="G55">
    <cfRule type="cellIs" dxfId="445" priority="129" stopIfTrue="1" operator="equal">
      <formula>"買"</formula>
    </cfRule>
    <cfRule type="cellIs" dxfId="444" priority="130" stopIfTrue="1" operator="equal">
      <formula>"売"</formula>
    </cfRule>
  </conditionalFormatting>
  <conditionalFormatting sqref="G56">
    <cfRule type="cellIs" dxfId="443" priority="127" stopIfTrue="1" operator="equal">
      <formula>"買"</formula>
    </cfRule>
    <cfRule type="cellIs" dxfId="442" priority="128" stopIfTrue="1" operator="equal">
      <formula>"売"</formula>
    </cfRule>
  </conditionalFormatting>
  <conditionalFormatting sqref="G57">
    <cfRule type="cellIs" dxfId="441" priority="125" stopIfTrue="1" operator="equal">
      <formula>"買"</formula>
    </cfRule>
    <cfRule type="cellIs" dxfId="440" priority="126" stopIfTrue="1" operator="equal">
      <formula>"売"</formula>
    </cfRule>
  </conditionalFormatting>
  <conditionalFormatting sqref="G58">
    <cfRule type="cellIs" dxfId="439" priority="123" stopIfTrue="1" operator="equal">
      <formula>"買"</formula>
    </cfRule>
    <cfRule type="cellIs" dxfId="438" priority="124" stopIfTrue="1" operator="equal">
      <formula>"売"</formula>
    </cfRule>
  </conditionalFormatting>
  <conditionalFormatting sqref="G59">
    <cfRule type="cellIs" dxfId="437" priority="121" stopIfTrue="1" operator="equal">
      <formula>"買"</formula>
    </cfRule>
    <cfRule type="cellIs" dxfId="436" priority="122" stopIfTrue="1" operator="equal">
      <formula>"売"</formula>
    </cfRule>
  </conditionalFormatting>
  <conditionalFormatting sqref="G60">
    <cfRule type="cellIs" dxfId="435" priority="119" stopIfTrue="1" operator="equal">
      <formula>"買"</formula>
    </cfRule>
    <cfRule type="cellIs" dxfId="434" priority="120" stopIfTrue="1" operator="equal">
      <formula>"売"</formula>
    </cfRule>
  </conditionalFormatting>
  <conditionalFormatting sqref="G61">
    <cfRule type="cellIs" dxfId="433" priority="117" stopIfTrue="1" operator="equal">
      <formula>"買"</formula>
    </cfRule>
    <cfRule type="cellIs" dxfId="432" priority="118" stopIfTrue="1" operator="equal">
      <formula>"売"</formula>
    </cfRule>
  </conditionalFormatting>
  <conditionalFormatting sqref="G62">
    <cfRule type="cellIs" dxfId="431" priority="115" stopIfTrue="1" operator="equal">
      <formula>"買"</formula>
    </cfRule>
    <cfRule type="cellIs" dxfId="430" priority="116" stopIfTrue="1" operator="equal">
      <formula>"売"</formula>
    </cfRule>
  </conditionalFormatting>
  <conditionalFormatting sqref="G63">
    <cfRule type="cellIs" dxfId="429" priority="113" stopIfTrue="1" operator="equal">
      <formula>"買"</formula>
    </cfRule>
    <cfRule type="cellIs" dxfId="428" priority="114" stopIfTrue="1" operator="equal">
      <formula>"売"</formula>
    </cfRule>
  </conditionalFormatting>
  <conditionalFormatting sqref="G64">
    <cfRule type="cellIs" dxfId="427" priority="111" stopIfTrue="1" operator="equal">
      <formula>"買"</formula>
    </cfRule>
    <cfRule type="cellIs" dxfId="426" priority="112" stopIfTrue="1" operator="equal">
      <formula>"売"</formula>
    </cfRule>
  </conditionalFormatting>
  <conditionalFormatting sqref="G65">
    <cfRule type="cellIs" dxfId="425" priority="109" stopIfTrue="1" operator="equal">
      <formula>"買"</formula>
    </cfRule>
    <cfRule type="cellIs" dxfId="424" priority="110" stopIfTrue="1" operator="equal">
      <formula>"売"</formula>
    </cfRule>
  </conditionalFormatting>
  <conditionalFormatting sqref="G66">
    <cfRule type="cellIs" dxfId="423" priority="107" stopIfTrue="1" operator="equal">
      <formula>"買"</formula>
    </cfRule>
    <cfRule type="cellIs" dxfId="422" priority="108" stopIfTrue="1" operator="equal">
      <formula>"売"</formula>
    </cfRule>
  </conditionalFormatting>
  <conditionalFormatting sqref="G67">
    <cfRule type="cellIs" dxfId="421" priority="105" stopIfTrue="1" operator="equal">
      <formula>"買"</formula>
    </cfRule>
    <cfRule type="cellIs" dxfId="420" priority="106" stopIfTrue="1" operator="equal">
      <formula>"売"</formula>
    </cfRule>
  </conditionalFormatting>
  <conditionalFormatting sqref="G68">
    <cfRule type="cellIs" dxfId="419" priority="103" stopIfTrue="1" operator="equal">
      <formula>"買"</formula>
    </cfRule>
    <cfRule type="cellIs" dxfId="418" priority="104" stopIfTrue="1" operator="equal">
      <formula>"売"</formula>
    </cfRule>
  </conditionalFormatting>
  <conditionalFormatting sqref="G69">
    <cfRule type="cellIs" dxfId="417" priority="101" stopIfTrue="1" operator="equal">
      <formula>"買"</formula>
    </cfRule>
    <cfRule type="cellIs" dxfId="416" priority="102" stopIfTrue="1" operator="equal">
      <formula>"売"</formula>
    </cfRule>
  </conditionalFormatting>
  <conditionalFormatting sqref="G70">
    <cfRule type="cellIs" dxfId="415" priority="99" stopIfTrue="1" operator="equal">
      <formula>"買"</formula>
    </cfRule>
    <cfRule type="cellIs" dxfId="414" priority="100" stopIfTrue="1" operator="equal">
      <formula>"売"</formula>
    </cfRule>
  </conditionalFormatting>
  <conditionalFormatting sqref="G71">
    <cfRule type="cellIs" dxfId="413" priority="97" stopIfTrue="1" operator="equal">
      <formula>"買"</formula>
    </cfRule>
    <cfRule type="cellIs" dxfId="412" priority="98" stopIfTrue="1" operator="equal">
      <formula>"売"</formula>
    </cfRule>
  </conditionalFormatting>
  <conditionalFormatting sqref="G72">
    <cfRule type="cellIs" dxfId="411" priority="95" stopIfTrue="1" operator="equal">
      <formula>"買"</formula>
    </cfRule>
    <cfRule type="cellIs" dxfId="410" priority="96" stopIfTrue="1" operator="equal">
      <formula>"売"</formula>
    </cfRule>
  </conditionalFormatting>
  <conditionalFormatting sqref="G73">
    <cfRule type="cellIs" dxfId="409" priority="93" stopIfTrue="1" operator="equal">
      <formula>"買"</formula>
    </cfRule>
    <cfRule type="cellIs" dxfId="408" priority="94" stopIfTrue="1" operator="equal">
      <formula>"売"</formula>
    </cfRule>
  </conditionalFormatting>
  <conditionalFormatting sqref="G75">
    <cfRule type="cellIs" dxfId="407" priority="89" stopIfTrue="1" operator="equal">
      <formula>"買"</formula>
    </cfRule>
    <cfRule type="cellIs" dxfId="406" priority="90" stopIfTrue="1" operator="equal">
      <formula>"売"</formula>
    </cfRule>
  </conditionalFormatting>
  <conditionalFormatting sqref="G76">
    <cfRule type="cellIs" dxfId="405" priority="87" stopIfTrue="1" operator="equal">
      <formula>"買"</formula>
    </cfRule>
    <cfRule type="cellIs" dxfId="404" priority="88" stopIfTrue="1" operator="equal">
      <formula>"売"</formula>
    </cfRule>
  </conditionalFormatting>
  <conditionalFormatting sqref="G77">
    <cfRule type="cellIs" dxfId="403" priority="85" stopIfTrue="1" operator="equal">
      <formula>"買"</formula>
    </cfRule>
    <cfRule type="cellIs" dxfId="402" priority="86" stopIfTrue="1" operator="equal">
      <formula>"売"</formula>
    </cfRule>
  </conditionalFormatting>
  <conditionalFormatting sqref="G78">
    <cfRule type="cellIs" dxfId="401" priority="83" stopIfTrue="1" operator="equal">
      <formula>"買"</formula>
    </cfRule>
    <cfRule type="cellIs" dxfId="400" priority="84" stopIfTrue="1" operator="equal">
      <formula>"売"</formula>
    </cfRule>
  </conditionalFormatting>
  <conditionalFormatting sqref="G79">
    <cfRule type="cellIs" dxfId="399" priority="81" stopIfTrue="1" operator="equal">
      <formula>"買"</formula>
    </cfRule>
    <cfRule type="cellIs" dxfId="398" priority="82" stopIfTrue="1" operator="equal">
      <formula>"売"</formula>
    </cfRule>
  </conditionalFormatting>
  <conditionalFormatting sqref="G80">
    <cfRule type="cellIs" dxfId="397" priority="79" stopIfTrue="1" operator="equal">
      <formula>"買"</formula>
    </cfRule>
    <cfRule type="cellIs" dxfId="396" priority="80" stopIfTrue="1" operator="equal">
      <formula>"売"</formula>
    </cfRule>
  </conditionalFormatting>
  <conditionalFormatting sqref="G81">
    <cfRule type="cellIs" dxfId="395" priority="77" stopIfTrue="1" operator="equal">
      <formula>"買"</formula>
    </cfRule>
    <cfRule type="cellIs" dxfId="394" priority="78" stopIfTrue="1" operator="equal">
      <formula>"売"</formula>
    </cfRule>
  </conditionalFormatting>
  <conditionalFormatting sqref="G10">
    <cfRule type="cellIs" dxfId="393" priority="75" stopIfTrue="1" operator="equal">
      <formula>"買"</formula>
    </cfRule>
    <cfRule type="cellIs" dxfId="392" priority="76" stopIfTrue="1" operator="equal">
      <formula>"売"</formula>
    </cfRule>
  </conditionalFormatting>
  <conditionalFormatting sqref="G11">
    <cfRule type="cellIs" dxfId="391" priority="73" stopIfTrue="1" operator="equal">
      <formula>"買"</formula>
    </cfRule>
    <cfRule type="cellIs" dxfId="390" priority="74" stopIfTrue="1" operator="equal">
      <formula>"売"</formula>
    </cfRule>
  </conditionalFormatting>
  <conditionalFormatting sqref="G40">
    <cfRule type="cellIs" dxfId="389" priority="15" stopIfTrue="1" operator="equal">
      <formula>"買"</formula>
    </cfRule>
    <cfRule type="cellIs" dxfId="388" priority="16" stopIfTrue="1" operator="equal">
      <formula>"売"</formula>
    </cfRule>
  </conditionalFormatting>
  <conditionalFormatting sqref="G12">
    <cfRule type="cellIs" dxfId="387" priority="71" stopIfTrue="1" operator="equal">
      <formula>"買"</formula>
    </cfRule>
    <cfRule type="cellIs" dxfId="386" priority="72" stopIfTrue="1" operator="equal">
      <formula>"売"</formula>
    </cfRule>
  </conditionalFormatting>
  <conditionalFormatting sqref="G13">
    <cfRule type="cellIs" dxfId="385" priority="69" stopIfTrue="1" operator="equal">
      <formula>"買"</formula>
    </cfRule>
    <cfRule type="cellIs" dxfId="384" priority="70" stopIfTrue="1" operator="equal">
      <formula>"売"</formula>
    </cfRule>
  </conditionalFormatting>
  <conditionalFormatting sqref="G14">
    <cfRule type="cellIs" dxfId="383" priority="67" stopIfTrue="1" operator="equal">
      <formula>"買"</formula>
    </cfRule>
    <cfRule type="cellIs" dxfId="382" priority="68" stopIfTrue="1" operator="equal">
      <formula>"売"</formula>
    </cfRule>
  </conditionalFormatting>
  <conditionalFormatting sqref="G15">
    <cfRule type="cellIs" dxfId="381" priority="65" stopIfTrue="1" operator="equal">
      <formula>"買"</formula>
    </cfRule>
    <cfRule type="cellIs" dxfId="380" priority="66" stopIfTrue="1" operator="equal">
      <formula>"売"</formula>
    </cfRule>
  </conditionalFormatting>
  <conditionalFormatting sqref="G16">
    <cfRule type="cellIs" dxfId="379" priority="63" stopIfTrue="1" operator="equal">
      <formula>"買"</formula>
    </cfRule>
    <cfRule type="cellIs" dxfId="378" priority="64" stopIfTrue="1" operator="equal">
      <formula>"売"</formula>
    </cfRule>
  </conditionalFormatting>
  <conditionalFormatting sqref="G17">
    <cfRule type="cellIs" dxfId="377" priority="61" stopIfTrue="1" operator="equal">
      <formula>"買"</formula>
    </cfRule>
    <cfRule type="cellIs" dxfId="376" priority="62" stopIfTrue="1" operator="equal">
      <formula>"売"</formula>
    </cfRule>
  </conditionalFormatting>
  <conditionalFormatting sqref="G18">
    <cfRule type="cellIs" dxfId="375" priority="59" stopIfTrue="1" operator="equal">
      <formula>"買"</formula>
    </cfRule>
    <cfRule type="cellIs" dxfId="374" priority="60" stopIfTrue="1" operator="equal">
      <formula>"売"</formula>
    </cfRule>
  </conditionalFormatting>
  <conditionalFormatting sqref="G20">
    <cfRule type="cellIs" dxfId="373" priority="55" stopIfTrue="1" operator="equal">
      <formula>"買"</formula>
    </cfRule>
    <cfRule type="cellIs" dxfId="372" priority="56" stopIfTrue="1" operator="equal">
      <formula>"売"</formula>
    </cfRule>
  </conditionalFormatting>
  <conditionalFormatting sqref="G21">
    <cfRule type="cellIs" dxfId="371" priority="53" stopIfTrue="1" operator="equal">
      <formula>"買"</formula>
    </cfRule>
    <cfRule type="cellIs" dxfId="370" priority="54" stopIfTrue="1" operator="equal">
      <formula>"売"</formula>
    </cfRule>
  </conditionalFormatting>
  <conditionalFormatting sqref="G22">
    <cfRule type="cellIs" dxfId="369" priority="51" stopIfTrue="1" operator="equal">
      <formula>"買"</formula>
    </cfRule>
    <cfRule type="cellIs" dxfId="368" priority="52" stopIfTrue="1" operator="equal">
      <formula>"売"</formula>
    </cfRule>
  </conditionalFormatting>
  <conditionalFormatting sqref="G23">
    <cfRule type="cellIs" dxfId="367" priority="49" stopIfTrue="1" operator="equal">
      <formula>"買"</formula>
    </cfRule>
    <cfRule type="cellIs" dxfId="366" priority="50" stopIfTrue="1" operator="equal">
      <formula>"売"</formula>
    </cfRule>
  </conditionalFormatting>
  <conditionalFormatting sqref="G24">
    <cfRule type="cellIs" dxfId="365" priority="47" stopIfTrue="1" operator="equal">
      <formula>"買"</formula>
    </cfRule>
    <cfRule type="cellIs" dxfId="364" priority="48" stopIfTrue="1" operator="equal">
      <formula>"売"</formula>
    </cfRule>
  </conditionalFormatting>
  <conditionalFormatting sqref="G25">
    <cfRule type="cellIs" dxfId="363" priority="45" stopIfTrue="1" operator="equal">
      <formula>"買"</formula>
    </cfRule>
    <cfRule type="cellIs" dxfId="362" priority="46" stopIfTrue="1" operator="equal">
      <formula>"売"</formula>
    </cfRule>
  </conditionalFormatting>
  <conditionalFormatting sqref="G26">
    <cfRule type="cellIs" dxfId="361" priority="43" stopIfTrue="1" operator="equal">
      <formula>"買"</formula>
    </cfRule>
    <cfRule type="cellIs" dxfId="360" priority="44" stopIfTrue="1" operator="equal">
      <formula>"売"</formula>
    </cfRule>
  </conditionalFormatting>
  <conditionalFormatting sqref="G27">
    <cfRule type="cellIs" dxfId="359" priority="41" stopIfTrue="1" operator="equal">
      <formula>"買"</formula>
    </cfRule>
    <cfRule type="cellIs" dxfId="358" priority="42" stopIfTrue="1" operator="equal">
      <formula>"売"</formula>
    </cfRule>
  </conditionalFormatting>
  <conditionalFormatting sqref="G29">
    <cfRule type="cellIs" dxfId="357" priority="37" stopIfTrue="1" operator="equal">
      <formula>"買"</formula>
    </cfRule>
    <cfRule type="cellIs" dxfId="356" priority="38" stopIfTrue="1" operator="equal">
      <formula>"売"</formula>
    </cfRule>
  </conditionalFormatting>
  <conditionalFormatting sqref="G30">
    <cfRule type="cellIs" dxfId="355" priority="35" stopIfTrue="1" operator="equal">
      <formula>"買"</formula>
    </cfRule>
    <cfRule type="cellIs" dxfId="354" priority="36" stopIfTrue="1" operator="equal">
      <formula>"売"</formula>
    </cfRule>
  </conditionalFormatting>
  <conditionalFormatting sqref="G31">
    <cfRule type="cellIs" dxfId="353" priority="33" stopIfTrue="1" operator="equal">
      <formula>"買"</formula>
    </cfRule>
    <cfRule type="cellIs" dxfId="352" priority="34" stopIfTrue="1" operator="equal">
      <formula>"売"</formula>
    </cfRule>
  </conditionalFormatting>
  <conditionalFormatting sqref="G32">
    <cfRule type="cellIs" dxfId="351" priority="31" stopIfTrue="1" operator="equal">
      <formula>"買"</formula>
    </cfRule>
    <cfRule type="cellIs" dxfId="350" priority="32" stopIfTrue="1" operator="equal">
      <formula>"売"</formula>
    </cfRule>
  </conditionalFormatting>
  <conditionalFormatting sqref="G33">
    <cfRule type="cellIs" dxfId="349" priority="29" stopIfTrue="1" operator="equal">
      <formula>"買"</formula>
    </cfRule>
    <cfRule type="cellIs" dxfId="348" priority="30" stopIfTrue="1" operator="equal">
      <formula>"売"</formula>
    </cfRule>
  </conditionalFormatting>
  <conditionalFormatting sqref="G34">
    <cfRule type="cellIs" dxfId="347" priority="27" stopIfTrue="1" operator="equal">
      <formula>"買"</formula>
    </cfRule>
    <cfRule type="cellIs" dxfId="346" priority="28" stopIfTrue="1" operator="equal">
      <formula>"売"</formula>
    </cfRule>
  </conditionalFormatting>
  <conditionalFormatting sqref="G35">
    <cfRule type="cellIs" dxfId="345" priority="25" stopIfTrue="1" operator="equal">
      <formula>"買"</formula>
    </cfRule>
    <cfRule type="cellIs" dxfId="344" priority="26" stopIfTrue="1" operator="equal">
      <formula>"売"</formula>
    </cfRule>
  </conditionalFormatting>
  <conditionalFormatting sqref="G36">
    <cfRule type="cellIs" dxfId="343" priority="23" stopIfTrue="1" operator="equal">
      <formula>"買"</formula>
    </cfRule>
    <cfRule type="cellIs" dxfId="342" priority="24" stopIfTrue="1" operator="equal">
      <formula>"売"</formula>
    </cfRule>
  </conditionalFormatting>
  <conditionalFormatting sqref="G37">
    <cfRule type="cellIs" dxfId="341" priority="21" stopIfTrue="1" operator="equal">
      <formula>"買"</formula>
    </cfRule>
    <cfRule type="cellIs" dxfId="340" priority="22" stopIfTrue="1" operator="equal">
      <formula>"売"</formula>
    </cfRule>
  </conditionalFormatting>
  <conditionalFormatting sqref="G38">
    <cfRule type="cellIs" dxfId="339" priority="19" stopIfTrue="1" operator="equal">
      <formula>"買"</formula>
    </cfRule>
    <cfRule type="cellIs" dxfId="338" priority="20" stopIfTrue="1" operator="equal">
      <formula>"売"</formula>
    </cfRule>
  </conditionalFormatting>
  <conditionalFormatting sqref="G39">
    <cfRule type="cellIs" dxfId="337" priority="17" stopIfTrue="1" operator="equal">
      <formula>"買"</formula>
    </cfRule>
    <cfRule type="cellIs" dxfId="336" priority="18" stopIfTrue="1" operator="equal">
      <formula>"売"</formula>
    </cfRule>
  </conditionalFormatting>
  <conditionalFormatting sqref="G41">
    <cfRule type="cellIs" dxfId="335" priority="13" stopIfTrue="1" operator="equal">
      <formula>"買"</formula>
    </cfRule>
    <cfRule type="cellIs" dxfId="334" priority="14" stopIfTrue="1" operator="equal">
      <formula>"売"</formula>
    </cfRule>
  </conditionalFormatting>
  <conditionalFormatting sqref="G9">
    <cfRule type="cellIs" dxfId="333" priority="9" stopIfTrue="1" operator="equal">
      <formula>"買"</formula>
    </cfRule>
    <cfRule type="cellIs" dxfId="332" priority="10" stopIfTrue="1" operator="equal">
      <formula>"売"</formula>
    </cfRule>
  </conditionalFormatting>
  <conditionalFormatting sqref="G19">
    <cfRule type="cellIs" dxfId="331" priority="7" stopIfTrue="1" operator="equal">
      <formula>"買"</formula>
    </cfRule>
    <cfRule type="cellIs" dxfId="330" priority="8" stopIfTrue="1" operator="equal">
      <formula>"売"</formula>
    </cfRule>
  </conditionalFormatting>
  <conditionalFormatting sqref="G28">
    <cfRule type="cellIs" dxfId="329" priority="5" stopIfTrue="1" operator="equal">
      <formula>"買"</formula>
    </cfRule>
    <cfRule type="cellIs" dxfId="328" priority="6" stopIfTrue="1" operator="equal">
      <formula>"売"</formula>
    </cfRule>
  </conditionalFormatting>
  <conditionalFormatting sqref="G42">
    <cfRule type="cellIs" dxfId="327" priority="3" stopIfTrue="1" operator="equal">
      <formula>"買"</formula>
    </cfRule>
    <cfRule type="cellIs" dxfId="326" priority="4" stopIfTrue="1" operator="equal">
      <formula>"売"</formula>
    </cfRule>
  </conditionalFormatting>
  <conditionalFormatting sqref="G43">
    <cfRule type="cellIs" dxfId="325" priority="1" stopIfTrue="1" operator="equal">
      <formula>"買"</formula>
    </cfRule>
    <cfRule type="cellIs" dxfId="324" priority="2" stopIfTrue="1" operator="equal">
      <formula>"売"</formula>
    </cfRule>
  </conditionalFormatting>
  <dataValidations count="1">
    <dataValidation type="list" allowBlank="1" showInputMessage="1" showErrorMessage="1" sqref="G9:G108" xr:uid="{D6FF5251-7086-4E01-AB0C-1AD318F41157}">
      <formula1>"買,売"</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1BF97-816B-4207-AAEF-449230B941D8}">
  <dimension ref="B2:AA109"/>
  <sheetViews>
    <sheetView zoomScale="115" zoomScaleNormal="115" workbookViewId="0">
      <pane ySplit="8" topLeftCell="A9" activePane="bottomLeft" state="frozen"/>
      <selection pane="bottomLeft" activeCell="P62" sqref="P62:Q62"/>
    </sheetView>
  </sheetViews>
  <sheetFormatPr defaultRowHeight="13.5" x14ac:dyDescent="0.15"/>
  <cols>
    <col min="1" max="1" width="2.875" customWidth="1"/>
    <col min="2" max="18" width="6.625" customWidth="1"/>
    <col min="22" max="22" width="10.875" style="22" hidden="1" customWidth="1"/>
    <col min="23" max="23" width="0" hidden="1" customWidth="1"/>
  </cols>
  <sheetData>
    <row r="2" spans="2:27" x14ac:dyDescent="0.15">
      <c r="B2" s="81" t="s">
        <v>5</v>
      </c>
      <c r="C2" s="81"/>
      <c r="D2" s="101" t="s">
        <v>73</v>
      </c>
      <c r="E2" s="101"/>
      <c r="F2" s="81" t="s">
        <v>6</v>
      </c>
      <c r="G2" s="81"/>
      <c r="H2" s="97" t="s">
        <v>36</v>
      </c>
      <c r="I2" s="97"/>
      <c r="J2" s="81" t="s">
        <v>7</v>
      </c>
      <c r="K2" s="81"/>
      <c r="L2" s="102">
        <v>100000</v>
      </c>
      <c r="M2" s="101"/>
      <c r="N2" s="81" t="s">
        <v>8</v>
      </c>
      <c r="O2" s="81"/>
      <c r="P2" s="98">
        <f>SUM(L2,D4)</f>
        <v>116907.07333351162</v>
      </c>
      <c r="Q2" s="97"/>
      <c r="R2" s="1"/>
      <c r="S2" s="1"/>
      <c r="T2" s="1"/>
    </row>
    <row r="3" spans="2:27" ht="57" customHeight="1" x14ac:dyDescent="0.15">
      <c r="B3" s="81" t="s">
        <v>9</v>
      </c>
      <c r="C3" s="81"/>
      <c r="D3" s="99" t="s">
        <v>38</v>
      </c>
      <c r="E3" s="99"/>
      <c r="F3" s="99"/>
      <c r="G3" s="99"/>
      <c r="H3" s="99"/>
      <c r="I3" s="99"/>
      <c r="J3" s="81" t="s">
        <v>10</v>
      </c>
      <c r="K3" s="81"/>
      <c r="L3" s="99" t="s">
        <v>63</v>
      </c>
      <c r="M3" s="100"/>
      <c r="N3" s="100"/>
      <c r="O3" s="100"/>
      <c r="P3" s="100"/>
      <c r="Q3" s="100"/>
      <c r="R3" s="1"/>
      <c r="S3" s="1"/>
    </row>
    <row r="4" spans="2:27" x14ac:dyDescent="0.15">
      <c r="B4" s="81" t="s">
        <v>11</v>
      </c>
      <c r="C4" s="81"/>
      <c r="D4" s="95">
        <f>SUM($R$9:$S$993)</f>
        <v>16907.073333511624</v>
      </c>
      <c r="E4" s="95"/>
      <c r="F4" s="81" t="s">
        <v>12</v>
      </c>
      <c r="G4" s="81"/>
      <c r="H4" s="96">
        <f>SUM($T$9:$U$108)</f>
        <v>1000.7000000000055</v>
      </c>
      <c r="I4" s="97"/>
      <c r="J4" s="78" t="s">
        <v>67</v>
      </c>
      <c r="K4" s="78"/>
      <c r="L4" s="98">
        <f>Z8/AA8</f>
        <v>-1.6209443924351905</v>
      </c>
      <c r="M4" s="98"/>
      <c r="N4" s="78" t="s">
        <v>62</v>
      </c>
      <c r="O4" s="78"/>
      <c r="P4" s="79">
        <f>MAX(Y:Y)</f>
        <v>5.9054151705710822E-2</v>
      </c>
      <c r="Q4" s="79"/>
      <c r="R4" s="1"/>
      <c r="S4" s="1"/>
      <c r="T4" s="1"/>
    </row>
    <row r="5" spans="2:27" x14ac:dyDescent="0.15">
      <c r="B5" s="41" t="s">
        <v>15</v>
      </c>
      <c r="C5" s="39">
        <f>COUNTIF($R$9:$R$990,"&gt;0")</f>
        <v>27</v>
      </c>
      <c r="D5" s="38" t="s">
        <v>16</v>
      </c>
      <c r="E5" s="15">
        <f>COUNTIF($R$9:$R$990,"&lt;0")</f>
        <v>25</v>
      </c>
      <c r="F5" s="38" t="s">
        <v>17</v>
      </c>
      <c r="G5" s="39">
        <f>COUNTIF($R$9:$R$990,"=0")</f>
        <v>0</v>
      </c>
      <c r="H5" s="38" t="s">
        <v>18</v>
      </c>
      <c r="I5" s="40">
        <f>C5/SUM(C5,E5,G5)</f>
        <v>0.51923076923076927</v>
      </c>
      <c r="J5" s="80" t="s">
        <v>19</v>
      </c>
      <c r="K5" s="81"/>
      <c r="L5" s="82">
        <f>MAX(V9:V993)</f>
        <v>2</v>
      </c>
      <c r="M5" s="83"/>
      <c r="N5" s="17" t="s">
        <v>20</v>
      </c>
      <c r="O5" s="9"/>
      <c r="P5" s="82">
        <f>MAX(W9:W993)</f>
        <v>6</v>
      </c>
      <c r="Q5" s="83"/>
      <c r="R5" s="1"/>
      <c r="S5" s="1"/>
      <c r="T5" s="1"/>
    </row>
    <row r="6" spans="2:27" x14ac:dyDescent="0.15">
      <c r="B6" s="11"/>
      <c r="C6" s="13"/>
      <c r="D6" s="14"/>
      <c r="E6" s="10"/>
      <c r="F6" s="11"/>
      <c r="G6" s="10"/>
      <c r="H6" s="11"/>
      <c r="I6" s="16"/>
      <c r="J6" s="11"/>
      <c r="K6" s="11"/>
      <c r="L6" s="10"/>
      <c r="M6" s="37" t="s">
        <v>66</v>
      </c>
      <c r="N6" s="12"/>
      <c r="O6" s="12"/>
      <c r="P6" s="10"/>
      <c r="Q6" s="42"/>
      <c r="R6" s="1"/>
      <c r="S6" s="1"/>
      <c r="T6" s="1"/>
    </row>
    <row r="7" spans="2:27" x14ac:dyDescent="0.15">
      <c r="B7" s="84" t="s">
        <v>21</v>
      </c>
      <c r="C7" s="86" t="s">
        <v>22</v>
      </c>
      <c r="D7" s="87"/>
      <c r="E7" s="90" t="s">
        <v>23</v>
      </c>
      <c r="F7" s="91"/>
      <c r="G7" s="91"/>
      <c r="H7" s="91"/>
      <c r="I7" s="74"/>
      <c r="J7" s="92" t="s">
        <v>70</v>
      </c>
      <c r="K7" s="93"/>
      <c r="L7" s="76"/>
      <c r="M7" s="94" t="s">
        <v>25</v>
      </c>
      <c r="N7" s="69" t="s">
        <v>26</v>
      </c>
      <c r="O7" s="70"/>
      <c r="P7" s="70"/>
      <c r="Q7" s="71"/>
      <c r="R7" s="72" t="s">
        <v>27</v>
      </c>
      <c r="S7" s="72"/>
      <c r="T7" s="72"/>
      <c r="U7" s="72"/>
    </row>
    <row r="8" spans="2:27" x14ac:dyDescent="0.15">
      <c r="B8" s="85"/>
      <c r="C8" s="88"/>
      <c r="D8" s="89"/>
      <c r="E8" s="18" t="s">
        <v>28</v>
      </c>
      <c r="F8" s="18" t="s">
        <v>29</v>
      </c>
      <c r="G8" s="18" t="s">
        <v>30</v>
      </c>
      <c r="H8" s="73" t="s">
        <v>31</v>
      </c>
      <c r="I8" s="74"/>
      <c r="J8" s="4" t="s">
        <v>32</v>
      </c>
      <c r="K8" s="75" t="s">
        <v>33</v>
      </c>
      <c r="L8" s="76"/>
      <c r="M8" s="94"/>
      <c r="N8" s="5" t="s">
        <v>28</v>
      </c>
      <c r="O8" s="5" t="s">
        <v>29</v>
      </c>
      <c r="P8" s="77" t="s">
        <v>31</v>
      </c>
      <c r="Q8" s="71"/>
      <c r="R8" s="72" t="s">
        <v>34</v>
      </c>
      <c r="S8" s="72"/>
      <c r="T8" s="72" t="s">
        <v>32</v>
      </c>
      <c r="U8" s="72"/>
      <c r="Y8" t="s">
        <v>61</v>
      </c>
      <c r="Z8">
        <f>SUM(Z9:Z108)</f>
        <v>44135.072393469694</v>
      </c>
      <c r="AA8">
        <f>SUM(AA9:AA108)</f>
        <v>-27227.999059958085</v>
      </c>
    </row>
    <row r="9" spans="2:27" x14ac:dyDescent="0.15">
      <c r="B9" s="43">
        <v>1</v>
      </c>
      <c r="C9" s="63">
        <f>L2</f>
        <v>100000</v>
      </c>
      <c r="D9" s="63"/>
      <c r="E9" s="62">
        <v>2005</v>
      </c>
      <c r="F9" s="8">
        <v>43850</v>
      </c>
      <c r="G9" s="62" t="s">
        <v>3</v>
      </c>
      <c r="H9" s="64">
        <v>1.2962</v>
      </c>
      <c r="I9" s="64"/>
      <c r="J9" s="62">
        <v>158</v>
      </c>
      <c r="K9" s="63">
        <f>IF(J9="","",C9*0.01)</f>
        <v>1000</v>
      </c>
      <c r="L9" s="63"/>
      <c r="M9" s="6">
        <f>IF(J9="","",(K9/J9)/LOOKUP(RIGHT($D$2,3),定数!$A$6:$A$13,定数!$B$6:$B$13))</f>
        <v>5.2742616033755275E-2</v>
      </c>
      <c r="N9" s="62">
        <v>2005</v>
      </c>
      <c r="O9" s="8">
        <v>43857</v>
      </c>
      <c r="P9" s="64">
        <v>1.3121</v>
      </c>
      <c r="Q9" s="64"/>
      <c r="R9" s="65">
        <f>IF(P9="","",T9*M9*LOOKUP(RIGHT($D$2,3),定数!$A$6:$A$13,定数!$B$6:$B$13))</f>
        <v>-1006.3291139240523</v>
      </c>
      <c r="S9" s="65"/>
      <c r="T9" s="66">
        <f>IF(P9="","",IF(G9="買",(P9-H9),(H9-P9))*IF(RIGHT($D$2,3)="JPY",100,10000))</f>
        <v>-159.00000000000026</v>
      </c>
      <c r="U9" s="66"/>
      <c r="V9" s="1">
        <f>IF(T9&lt;&gt;"",IF(T9&gt;0,1+V8,0),"")</f>
        <v>0</v>
      </c>
      <c r="W9">
        <f>IF(T9&lt;&gt;"",IF(T9&lt;0,1+W8,0),"")</f>
        <v>1</v>
      </c>
      <c r="Z9" t="str">
        <f>IF(R9&gt;0,R9,"")</f>
        <v/>
      </c>
      <c r="AA9">
        <f>IF(R9&lt;0,R9,"")</f>
        <v>-1006.3291139240523</v>
      </c>
    </row>
    <row r="10" spans="2:27" x14ac:dyDescent="0.15">
      <c r="B10" s="43">
        <v>2</v>
      </c>
      <c r="C10" s="63">
        <f t="shared" ref="C10:C73" si="0">IF(R9="","",C9+R9)</f>
        <v>98993.670886075954</v>
      </c>
      <c r="D10" s="63"/>
      <c r="E10" s="55"/>
      <c r="F10" s="8">
        <v>43855</v>
      </c>
      <c r="G10" s="62" t="s">
        <v>3</v>
      </c>
      <c r="H10" s="64">
        <v>1.3028</v>
      </c>
      <c r="I10" s="64"/>
      <c r="J10" s="62">
        <v>74</v>
      </c>
      <c r="K10" s="63">
        <f t="shared" ref="K10:K73" si="1">IF(J10="","",C10*0.01)</f>
        <v>989.93670886075961</v>
      </c>
      <c r="L10" s="63"/>
      <c r="M10" s="6">
        <f>IF(J10="","",(K10/J10)/LOOKUP(RIGHT($D$2,3),定数!$A$6:$A$13,定数!$B$6:$B$13))</f>
        <v>0.11147935910594139</v>
      </c>
      <c r="N10" s="55"/>
      <c r="O10" s="8">
        <v>43865</v>
      </c>
      <c r="P10" s="64">
        <v>1.2919499999999999</v>
      </c>
      <c r="Q10" s="64"/>
      <c r="R10" s="65">
        <f>IF(P10="","",T10*M10*LOOKUP(RIGHT($D$2,3),定数!$A$6:$A$13,定数!$B$6:$B$13))</f>
        <v>1451.4612555593603</v>
      </c>
      <c r="S10" s="65"/>
      <c r="T10" s="66">
        <f>IF(P10="","",IF(G10="買",(P10-H10),(H10-P10))*IF(RIGHT($D$2,3)="JPY",100,10000))</f>
        <v>108.50000000000026</v>
      </c>
      <c r="U10" s="66"/>
      <c r="V10" s="22">
        <f t="shared" ref="V10:V22" si="2">IF(T10&lt;&gt;"",IF(T10&gt;0,1+V9,0),"")</f>
        <v>1</v>
      </c>
      <c r="W10">
        <f t="shared" ref="W10:W73" si="3">IF(T10&lt;&gt;"",IF(T10&lt;0,1+W9,0),"")</f>
        <v>0</v>
      </c>
      <c r="X10" s="35">
        <f>IF(C10&lt;&gt;"",MAX(C10,C9),"")</f>
        <v>100000</v>
      </c>
      <c r="Z10">
        <f t="shared" ref="Z10:Z73" si="4">IF(R10&gt;0,R10,"")</f>
        <v>1451.4612555593603</v>
      </c>
      <c r="AA10" t="str">
        <f t="shared" ref="AA10:AA73" si="5">IF(R10&lt;0,R10,"")</f>
        <v/>
      </c>
    </row>
    <row r="11" spans="2:27" x14ac:dyDescent="0.15">
      <c r="B11" s="43">
        <v>3</v>
      </c>
      <c r="C11" s="63">
        <f t="shared" si="0"/>
        <v>100445.13214163532</v>
      </c>
      <c r="D11" s="63"/>
      <c r="E11" s="55"/>
      <c r="F11" s="8">
        <v>43929</v>
      </c>
      <c r="G11" s="62" t="s">
        <v>3</v>
      </c>
      <c r="H11" s="64">
        <v>1.2844</v>
      </c>
      <c r="I11" s="64"/>
      <c r="J11" s="62">
        <v>98</v>
      </c>
      <c r="K11" s="63">
        <f t="shared" si="1"/>
        <v>1004.4513214163532</v>
      </c>
      <c r="L11" s="63"/>
      <c r="M11" s="6">
        <f>IF(J11="","",(K11/J11)/LOOKUP(RIGHT($D$2,3),定数!$A$6:$A$13,定数!$B$6:$B$13))</f>
        <v>8.5412527331322555E-2</v>
      </c>
      <c r="N11" s="55"/>
      <c r="O11" s="8">
        <v>43932</v>
      </c>
      <c r="P11" s="64">
        <v>1.2943</v>
      </c>
      <c r="Q11" s="64"/>
      <c r="R11" s="65">
        <f>IF(P11="","",T11*M11*LOOKUP(RIGHT($D$2,3),定数!$A$6:$A$13,定数!$B$6:$B$13))</f>
        <v>-1014.700824696114</v>
      </c>
      <c r="S11" s="65"/>
      <c r="T11" s="66">
        <f>IF(P11="","",IF(G11="買",(P11-H11),(H11-P11))*IF(RIGHT($D$2,3)="JPY",100,10000))</f>
        <v>-99.000000000000199</v>
      </c>
      <c r="U11" s="66"/>
      <c r="V11" s="22">
        <f t="shared" si="2"/>
        <v>0</v>
      </c>
      <c r="W11">
        <f t="shared" si="3"/>
        <v>1</v>
      </c>
      <c r="X11" s="35">
        <f>IF(C11&lt;&gt;"",MAX(X10,C11),"")</f>
        <v>100445.13214163532</v>
      </c>
      <c r="Y11" s="36">
        <f>IF(X11&lt;&gt;"",1-(C11/X11),"")</f>
        <v>0</v>
      </c>
      <c r="Z11" t="str">
        <f t="shared" si="4"/>
        <v/>
      </c>
      <c r="AA11">
        <f t="shared" si="5"/>
        <v>-1014.700824696114</v>
      </c>
    </row>
    <row r="12" spans="2:27" x14ac:dyDescent="0.15">
      <c r="B12" s="43">
        <v>4</v>
      </c>
      <c r="C12" s="63">
        <f t="shared" si="0"/>
        <v>99430.431316939197</v>
      </c>
      <c r="D12" s="63"/>
      <c r="E12" s="55"/>
      <c r="F12" s="8">
        <v>44020</v>
      </c>
      <c r="G12" s="62" t="s">
        <v>3</v>
      </c>
      <c r="H12" s="64">
        <v>1.1907000000000001</v>
      </c>
      <c r="I12" s="64"/>
      <c r="J12" s="62">
        <v>135</v>
      </c>
      <c r="K12" s="63">
        <f t="shared" si="1"/>
        <v>994.304313169392</v>
      </c>
      <c r="L12" s="63"/>
      <c r="M12" s="6">
        <f>IF(J12="","",(K12/J12)/LOOKUP(RIGHT($D$2,3),定数!$A$6:$A$13,定数!$B$6:$B$13))</f>
        <v>6.137680945490074E-2</v>
      </c>
      <c r="N12" s="55"/>
      <c r="O12" s="8">
        <v>44023</v>
      </c>
      <c r="P12" s="64">
        <v>1.2042999999999999</v>
      </c>
      <c r="Q12" s="64"/>
      <c r="R12" s="65">
        <f>IF(P12="","",T12*M12*LOOKUP(RIGHT($D$2,3),定数!$A$6:$A$13,定数!$B$6:$B$13))</f>
        <v>-1001.6695303039678</v>
      </c>
      <c r="S12" s="65"/>
      <c r="T12" s="66">
        <f t="shared" ref="T12:T75" si="6">IF(P12="","",IF(G12="買",(P12-H12),(H12-P12))*IF(RIGHT($D$2,3)="JPY",100,10000))</f>
        <v>-135.99999999999835</v>
      </c>
      <c r="U12" s="66"/>
      <c r="V12" s="22">
        <f t="shared" si="2"/>
        <v>0</v>
      </c>
      <c r="W12">
        <f t="shared" si="3"/>
        <v>2</v>
      </c>
      <c r="X12" s="35">
        <f t="shared" ref="X12:X75" si="7">IF(C12&lt;&gt;"",MAX(X11,C12),"")</f>
        <v>100445.13214163532</v>
      </c>
      <c r="Y12" s="36">
        <f t="shared" ref="Y12:Y75" si="8">IF(X12&lt;&gt;"",1-(C12/X12),"")</f>
        <v>1.0102040816326596E-2</v>
      </c>
      <c r="Z12" t="str">
        <f t="shared" si="4"/>
        <v/>
      </c>
      <c r="AA12">
        <f t="shared" si="5"/>
        <v>-1001.6695303039678</v>
      </c>
    </row>
    <row r="13" spans="2:27" x14ac:dyDescent="0.15">
      <c r="B13" s="43">
        <v>5</v>
      </c>
      <c r="C13" s="63">
        <f t="shared" si="0"/>
        <v>98428.761786635223</v>
      </c>
      <c r="D13" s="63"/>
      <c r="E13" s="55"/>
      <c r="F13" s="8">
        <v>44044</v>
      </c>
      <c r="G13" s="62" t="s">
        <v>4</v>
      </c>
      <c r="H13" s="64">
        <v>1.2163999999999999</v>
      </c>
      <c r="I13" s="64"/>
      <c r="J13" s="62">
        <v>90</v>
      </c>
      <c r="K13" s="63">
        <f t="shared" si="1"/>
        <v>984.28761786635221</v>
      </c>
      <c r="L13" s="63"/>
      <c r="M13" s="6">
        <f>IF(J13="","",(K13/J13)/LOOKUP(RIGHT($D$2,3),定数!$A$6:$A$13,定数!$B$6:$B$13))</f>
        <v>9.1137742395032612E-2</v>
      </c>
      <c r="N13" s="55"/>
      <c r="O13" s="8">
        <v>44046</v>
      </c>
      <c r="P13" s="64">
        <v>1.2296499999999999</v>
      </c>
      <c r="Q13" s="64"/>
      <c r="R13" s="65">
        <f>IF(P13="","",T13*M13*LOOKUP(RIGHT($D$2,3),定数!$A$6:$A$13,定数!$B$6:$B$13))</f>
        <v>1449.0901040810165</v>
      </c>
      <c r="S13" s="65"/>
      <c r="T13" s="66">
        <f t="shared" si="6"/>
        <v>132.49999999999983</v>
      </c>
      <c r="U13" s="66"/>
      <c r="V13" s="22">
        <f t="shared" si="2"/>
        <v>1</v>
      </c>
      <c r="W13">
        <f t="shared" si="3"/>
        <v>0</v>
      </c>
      <c r="X13" s="35">
        <f t="shared" si="7"/>
        <v>100445.13214163532</v>
      </c>
      <c r="Y13" s="36">
        <f t="shared" si="8"/>
        <v>2.0074346182917591E-2</v>
      </c>
      <c r="Z13">
        <f t="shared" si="4"/>
        <v>1449.0901040810165</v>
      </c>
      <c r="AA13" t="str">
        <f t="shared" si="5"/>
        <v/>
      </c>
    </row>
    <row r="14" spans="2:27" x14ac:dyDescent="0.15">
      <c r="B14" s="43">
        <v>6</v>
      </c>
      <c r="C14" s="63">
        <f t="shared" si="0"/>
        <v>99877.851890716236</v>
      </c>
      <c r="D14" s="63"/>
      <c r="E14" s="55"/>
      <c r="F14" s="8">
        <v>44177</v>
      </c>
      <c r="G14" s="62" t="s">
        <v>4</v>
      </c>
      <c r="H14" s="64">
        <v>1.1839999999999999</v>
      </c>
      <c r="I14" s="64"/>
      <c r="J14" s="62">
        <v>74</v>
      </c>
      <c r="K14" s="63">
        <f t="shared" si="1"/>
        <v>998.77851890716238</v>
      </c>
      <c r="L14" s="63"/>
      <c r="M14" s="6">
        <f>IF(J14="","",(K14/J14)/LOOKUP(RIGHT($D$2,3),定数!$A$6:$A$13,定数!$B$6:$B$13))</f>
        <v>0.11247505843549126</v>
      </c>
      <c r="N14" s="55"/>
      <c r="O14" s="8">
        <v>44177</v>
      </c>
      <c r="P14" s="64">
        <v>1.19485</v>
      </c>
      <c r="Q14" s="64"/>
      <c r="R14" s="65">
        <f>IF(P14="","",T14*M14*LOOKUP(RIGHT($D$2,3),定数!$A$6:$A$13,定数!$B$6:$B$13))</f>
        <v>1464.4252608300997</v>
      </c>
      <c r="S14" s="65"/>
      <c r="T14" s="66">
        <f t="shared" si="6"/>
        <v>108.50000000000026</v>
      </c>
      <c r="U14" s="66"/>
      <c r="V14" s="22">
        <f t="shared" si="2"/>
        <v>2</v>
      </c>
      <c r="W14">
        <f t="shared" si="3"/>
        <v>0</v>
      </c>
      <c r="X14" s="35">
        <f t="shared" si="7"/>
        <v>100445.13214163532</v>
      </c>
      <c r="Y14" s="36">
        <f t="shared" si="8"/>
        <v>5.6476629461661432E-3</v>
      </c>
      <c r="Z14">
        <f t="shared" si="4"/>
        <v>1464.4252608300997</v>
      </c>
      <c r="AA14" t="str">
        <f t="shared" si="5"/>
        <v/>
      </c>
    </row>
    <row r="15" spans="2:27" x14ac:dyDescent="0.15">
      <c r="B15" s="43">
        <v>7</v>
      </c>
      <c r="C15" s="63">
        <f t="shared" si="0"/>
        <v>101342.27715154634</v>
      </c>
      <c r="D15" s="63"/>
      <c r="E15" s="62">
        <v>2006</v>
      </c>
      <c r="F15" s="8">
        <v>43848</v>
      </c>
      <c r="G15" s="62" t="s">
        <v>4</v>
      </c>
      <c r="H15" s="64">
        <v>1.2145999999999999</v>
      </c>
      <c r="I15" s="64"/>
      <c r="J15" s="62">
        <v>96</v>
      </c>
      <c r="K15" s="63">
        <f t="shared" si="1"/>
        <v>1013.4227715154634</v>
      </c>
      <c r="L15" s="63"/>
      <c r="M15" s="6">
        <f>IF(J15="","",(K15/J15)/LOOKUP(RIGHT($D$2,3),定数!$A$6:$A$13,定数!$B$6:$B$13))</f>
        <v>8.7970726694050635E-2</v>
      </c>
      <c r="N15" s="62">
        <v>2006</v>
      </c>
      <c r="O15" s="8">
        <v>43850</v>
      </c>
      <c r="P15" s="64">
        <v>1.2049000000000001</v>
      </c>
      <c r="Q15" s="64"/>
      <c r="R15" s="65">
        <f>IF(P15="","",T15*M15*LOOKUP(RIGHT($D$2,3),定数!$A$6:$A$13,定数!$B$6:$B$13))</f>
        <v>-1023.9792587187304</v>
      </c>
      <c r="S15" s="65"/>
      <c r="T15" s="66">
        <f t="shared" si="6"/>
        <v>-96.999999999998195</v>
      </c>
      <c r="U15" s="66"/>
      <c r="V15" s="22">
        <f t="shared" si="2"/>
        <v>0</v>
      </c>
      <c r="W15">
        <f t="shared" si="3"/>
        <v>1</v>
      </c>
      <c r="X15" s="35">
        <f t="shared" si="7"/>
        <v>101342.27715154634</v>
      </c>
      <c r="Y15" s="36">
        <f t="shared" si="8"/>
        <v>0</v>
      </c>
      <c r="Z15" t="str">
        <f t="shared" si="4"/>
        <v/>
      </c>
      <c r="AA15">
        <f t="shared" si="5"/>
        <v>-1023.9792587187304</v>
      </c>
    </row>
    <row r="16" spans="2:27" x14ac:dyDescent="0.15">
      <c r="B16" s="43">
        <v>8</v>
      </c>
      <c r="C16" s="63">
        <f t="shared" si="0"/>
        <v>100318.29789282761</v>
      </c>
      <c r="D16" s="63"/>
      <c r="E16" s="55"/>
      <c r="F16" s="8">
        <v>43925</v>
      </c>
      <c r="G16" s="62" t="s">
        <v>4</v>
      </c>
      <c r="H16" s="64">
        <v>1.2152000000000001</v>
      </c>
      <c r="I16" s="64"/>
      <c r="J16" s="62">
        <v>121</v>
      </c>
      <c r="K16" s="63">
        <f t="shared" si="1"/>
        <v>1003.1829789282762</v>
      </c>
      <c r="L16" s="63"/>
      <c r="M16" s="6">
        <f>IF(J16="","",(K16/J16)/LOOKUP(RIGHT($D$2,3),定数!$A$6:$A$13,定数!$B$6:$B$13))</f>
        <v>6.9089736840790367E-2</v>
      </c>
      <c r="N16" s="55"/>
      <c r="O16" s="8">
        <v>43927</v>
      </c>
      <c r="P16" s="64">
        <v>1.2331000000000001</v>
      </c>
      <c r="Q16" s="64"/>
      <c r="R16" s="65">
        <f>IF(P16="","",T16*M16*LOOKUP(RIGHT($D$2,3),定数!$A$6:$A$13,定数!$B$6:$B$13))</f>
        <v>1484.0475473401796</v>
      </c>
      <c r="S16" s="65"/>
      <c r="T16" s="66">
        <f t="shared" si="6"/>
        <v>179.00000000000028</v>
      </c>
      <c r="U16" s="66"/>
      <c r="V16" s="22">
        <f t="shared" si="2"/>
        <v>1</v>
      </c>
      <c r="W16">
        <f t="shared" si="3"/>
        <v>0</v>
      </c>
      <c r="X16" s="35">
        <f t="shared" si="7"/>
        <v>101342.27715154634</v>
      </c>
      <c r="Y16" s="36">
        <f t="shared" si="8"/>
        <v>1.010416666666647E-2</v>
      </c>
      <c r="Z16">
        <f t="shared" si="4"/>
        <v>1484.0475473401796</v>
      </c>
      <c r="AA16" t="str">
        <f t="shared" si="5"/>
        <v/>
      </c>
    </row>
    <row r="17" spans="2:27" x14ac:dyDescent="0.15">
      <c r="B17" s="43">
        <v>9</v>
      </c>
      <c r="C17" s="63">
        <f t="shared" si="0"/>
        <v>101802.34544016779</v>
      </c>
      <c r="D17" s="63"/>
      <c r="E17" s="55"/>
      <c r="F17" s="8">
        <v>44064</v>
      </c>
      <c r="G17" s="62" t="s">
        <v>4</v>
      </c>
      <c r="H17" s="64">
        <v>1.2848999999999999</v>
      </c>
      <c r="I17" s="64"/>
      <c r="J17" s="62">
        <v>68</v>
      </c>
      <c r="K17" s="63">
        <f t="shared" si="1"/>
        <v>1018.0234544016779</v>
      </c>
      <c r="L17" s="63"/>
      <c r="M17" s="6">
        <f>IF(J17="","",(K17/J17)/LOOKUP(RIGHT($D$2,3),定数!$A$6:$A$13,定数!$B$6:$B$13))</f>
        <v>0.12475777627471543</v>
      </c>
      <c r="N17" s="55"/>
      <c r="O17" s="8">
        <v>44066</v>
      </c>
      <c r="P17" s="64">
        <v>1.278</v>
      </c>
      <c r="Q17" s="64"/>
      <c r="R17" s="65">
        <f>IF(P17="","",T17*M17*LOOKUP(RIGHT($D$2,3),定数!$A$6:$A$13,定数!$B$6:$B$13))</f>
        <v>-1032.9943875546298</v>
      </c>
      <c r="S17" s="65"/>
      <c r="T17" s="66">
        <f t="shared" si="6"/>
        <v>-68.999999999999062</v>
      </c>
      <c r="U17" s="66"/>
      <c r="V17" s="22">
        <f t="shared" si="2"/>
        <v>0</v>
      </c>
      <c r="W17">
        <f t="shared" si="3"/>
        <v>1</v>
      </c>
      <c r="X17" s="35">
        <f t="shared" si="7"/>
        <v>101802.34544016779</v>
      </c>
      <c r="Y17" s="36">
        <f t="shared" si="8"/>
        <v>0</v>
      </c>
      <c r="Z17" t="str">
        <f t="shared" si="4"/>
        <v/>
      </c>
      <c r="AA17">
        <f t="shared" si="5"/>
        <v>-1032.9943875546298</v>
      </c>
    </row>
    <row r="18" spans="2:27" x14ac:dyDescent="0.15">
      <c r="B18" s="43">
        <v>10</v>
      </c>
      <c r="C18" s="63">
        <f t="shared" si="0"/>
        <v>100769.35105261316</v>
      </c>
      <c r="D18" s="63"/>
      <c r="E18" s="55"/>
      <c r="F18" s="8">
        <v>44103</v>
      </c>
      <c r="G18" s="62" t="s">
        <v>3</v>
      </c>
      <c r="H18" s="64">
        <v>1.2677</v>
      </c>
      <c r="I18" s="64"/>
      <c r="J18" s="62">
        <v>55</v>
      </c>
      <c r="K18" s="63">
        <f t="shared" si="1"/>
        <v>1007.6935105261316</v>
      </c>
      <c r="L18" s="63"/>
      <c r="M18" s="6">
        <f>IF(J18="","",(K18/J18)/LOOKUP(RIGHT($D$2,3),定数!$A$6:$A$13,定数!$B$6:$B$13))</f>
        <v>0.15268083492820175</v>
      </c>
      <c r="N18" s="55"/>
      <c r="O18" s="8">
        <v>44106</v>
      </c>
      <c r="P18" s="64">
        <v>1.2733000000000001</v>
      </c>
      <c r="Q18" s="64"/>
      <c r="R18" s="65">
        <f>IF(P18="","",T18*M18*LOOKUP(RIGHT($D$2,3),定数!$A$6:$A$13,定数!$B$6:$B$13))</f>
        <v>-1026.015210717525</v>
      </c>
      <c r="S18" s="65"/>
      <c r="T18" s="66">
        <f t="shared" si="6"/>
        <v>-56.000000000000497</v>
      </c>
      <c r="U18" s="66"/>
      <c r="V18" s="22">
        <f t="shared" si="2"/>
        <v>0</v>
      </c>
      <c r="W18">
        <f t="shared" si="3"/>
        <v>2</v>
      </c>
      <c r="X18" s="35">
        <f t="shared" si="7"/>
        <v>101802.34544016779</v>
      </c>
      <c r="Y18" s="36">
        <f t="shared" si="8"/>
        <v>1.0147058823529287E-2</v>
      </c>
      <c r="Z18" t="str">
        <f t="shared" si="4"/>
        <v/>
      </c>
      <c r="AA18">
        <f t="shared" si="5"/>
        <v>-1026.015210717525</v>
      </c>
    </row>
    <row r="19" spans="2:27" x14ac:dyDescent="0.15">
      <c r="B19" s="43">
        <v>11</v>
      </c>
      <c r="C19" s="63">
        <f t="shared" si="0"/>
        <v>99743.335841895634</v>
      </c>
      <c r="D19" s="63"/>
      <c r="E19" s="62">
        <v>2007</v>
      </c>
      <c r="F19" s="8">
        <v>43847</v>
      </c>
      <c r="G19" s="62" t="s">
        <v>3</v>
      </c>
      <c r="H19" s="64">
        <v>1.2906</v>
      </c>
      <c r="I19" s="64"/>
      <c r="J19" s="62">
        <v>82</v>
      </c>
      <c r="K19" s="63">
        <f t="shared" si="1"/>
        <v>997.43335841895635</v>
      </c>
      <c r="L19" s="63"/>
      <c r="M19" s="6">
        <f>IF(J19="","",(K19/J19)/LOOKUP(RIGHT($D$2,3),定数!$A$6:$A$13,定数!$B$6:$B$13))</f>
        <v>0.10136517870111345</v>
      </c>
      <c r="N19" s="62">
        <v>2007</v>
      </c>
      <c r="O19" s="8">
        <v>43849</v>
      </c>
      <c r="P19" s="64">
        <v>1.2988999999999999</v>
      </c>
      <c r="Q19" s="64"/>
      <c r="R19" s="65">
        <f>IF(P19="","",T19*M19*LOOKUP(RIGHT($D$2,3),定数!$A$6:$A$13,定数!$B$6:$B$13))</f>
        <v>-1009.5971798630867</v>
      </c>
      <c r="S19" s="65"/>
      <c r="T19" s="66">
        <f t="shared" si="6"/>
        <v>-82.999999999999744</v>
      </c>
      <c r="U19" s="66"/>
      <c r="V19" s="22">
        <f t="shared" si="2"/>
        <v>0</v>
      </c>
      <c r="W19">
        <f t="shared" si="3"/>
        <v>3</v>
      </c>
      <c r="X19" s="35">
        <f t="shared" si="7"/>
        <v>101802.34544016779</v>
      </c>
      <c r="Y19" s="36">
        <f t="shared" si="8"/>
        <v>2.0225561497326128E-2</v>
      </c>
      <c r="Z19" t="str">
        <f t="shared" si="4"/>
        <v/>
      </c>
      <c r="AA19">
        <f t="shared" si="5"/>
        <v>-1009.5971798630867</v>
      </c>
    </row>
    <row r="20" spans="2:27" x14ac:dyDescent="0.15">
      <c r="B20" s="43">
        <v>12</v>
      </c>
      <c r="C20" s="63">
        <f t="shared" si="0"/>
        <v>98733.738662032541</v>
      </c>
      <c r="D20" s="63"/>
      <c r="E20" s="55"/>
      <c r="F20" s="8">
        <v>43884</v>
      </c>
      <c r="G20" s="62" t="s">
        <v>4</v>
      </c>
      <c r="H20" s="64">
        <v>1.3142</v>
      </c>
      <c r="I20" s="64"/>
      <c r="J20" s="62">
        <v>63</v>
      </c>
      <c r="K20" s="63">
        <f t="shared" si="1"/>
        <v>987.33738662032545</v>
      </c>
      <c r="L20" s="63"/>
      <c r="M20" s="6">
        <f>IF(J20="","",(K20/J20)/LOOKUP(RIGHT($D$2,3),定数!$A$6:$A$13,定数!$B$6:$B$13))</f>
        <v>0.13060018341538696</v>
      </c>
      <c r="N20" s="55"/>
      <c r="O20" s="8">
        <v>43888</v>
      </c>
      <c r="P20" s="64">
        <v>1.3233999999999999</v>
      </c>
      <c r="Q20" s="64"/>
      <c r="R20" s="65">
        <f>IF(P20="","",T20*M20*LOOKUP(RIGHT($D$2,3),定数!$A$6:$A$13,定数!$B$6:$B$13))</f>
        <v>1441.8260249058524</v>
      </c>
      <c r="S20" s="65"/>
      <c r="T20" s="66">
        <f t="shared" si="6"/>
        <v>91.999999999998749</v>
      </c>
      <c r="U20" s="66"/>
      <c r="V20" s="22">
        <f t="shared" si="2"/>
        <v>1</v>
      </c>
      <c r="W20">
        <f t="shared" si="3"/>
        <v>0</v>
      </c>
      <c r="X20" s="35">
        <f t="shared" si="7"/>
        <v>101802.34544016779</v>
      </c>
      <c r="Y20" s="36">
        <f t="shared" si="8"/>
        <v>3.0142790569975153E-2</v>
      </c>
      <c r="Z20">
        <f t="shared" si="4"/>
        <v>1441.8260249058524</v>
      </c>
      <c r="AA20" t="str">
        <f t="shared" si="5"/>
        <v/>
      </c>
    </row>
    <row r="21" spans="2:27" x14ac:dyDescent="0.15">
      <c r="B21" s="43">
        <v>13</v>
      </c>
      <c r="C21" s="63">
        <f t="shared" si="0"/>
        <v>100175.56468693839</v>
      </c>
      <c r="D21" s="63"/>
      <c r="E21" s="55"/>
      <c r="F21" s="8">
        <v>43895</v>
      </c>
      <c r="G21" s="62" t="s">
        <v>4</v>
      </c>
      <c r="H21" s="64">
        <v>1.3202</v>
      </c>
      <c r="I21" s="64"/>
      <c r="J21" s="62">
        <v>61</v>
      </c>
      <c r="K21" s="63">
        <f t="shared" si="1"/>
        <v>1001.7556468693839</v>
      </c>
      <c r="L21" s="63"/>
      <c r="M21" s="6">
        <f>IF(J21="","",(K21/J21)/LOOKUP(RIGHT($D$2,3),定数!$A$6:$A$13,定数!$B$6:$B$13))</f>
        <v>0.13685186432641855</v>
      </c>
      <c r="N21" s="55"/>
      <c r="O21" s="8">
        <v>43895</v>
      </c>
      <c r="P21" s="64">
        <v>1.3140000000000001</v>
      </c>
      <c r="Q21" s="64"/>
      <c r="R21" s="65">
        <f>IF(P21="","",T21*M21*LOOKUP(RIGHT($D$2,3),定数!$A$6:$A$13,定数!$B$6:$B$13))</f>
        <v>-1018.1778705885513</v>
      </c>
      <c r="S21" s="65"/>
      <c r="T21" s="66">
        <f t="shared" si="6"/>
        <v>-61.999999999999829</v>
      </c>
      <c r="U21" s="66"/>
      <c r="V21" s="22">
        <f t="shared" si="2"/>
        <v>0</v>
      </c>
      <c r="W21">
        <f t="shared" si="3"/>
        <v>1</v>
      </c>
      <c r="X21" s="35">
        <f t="shared" si="7"/>
        <v>101802.34544016779</v>
      </c>
      <c r="Y21" s="36">
        <f t="shared" si="8"/>
        <v>1.5979796400521051E-2</v>
      </c>
      <c r="Z21" t="str">
        <f t="shared" si="4"/>
        <v/>
      </c>
      <c r="AA21">
        <f t="shared" si="5"/>
        <v>-1018.1778705885513</v>
      </c>
    </row>
    <row r="22" spans="2:27" x14ac:dyDescent="0.15">
      <c r="B22" s="43">
        <v>14</v>
      </c>
      <c r="C22" s="63">
        <f t="shared" si="0"/>
        <v>99157.386816349841</v>
      </c>
      <c r="D22" s="63"/>
      <c r="E22" s="55"/>
      <c r="F22" s="8">
        <v>43981</v>
      </c>
      <c r="G22" s="62" t="s">
        <v>3</v>
      </c>
      <c r="H22" s="64">
        <v>1.3418000000000001</v>
      </c>
      <c r="I22" s="64"/>
      <c r="J22" s="62">
        <v>101</v>
      </c>
      <c r="K22" s="63">
        <f t="shared" si="1"/>
        <v>991.57386816349845</v>
      </c>
      <c r="L22" s="63"/>
      <c r="M22" s="6">
        <f>IF(J22="","",(K22/J22)/LOOKUP(RIGHT($D$2,3),定数!$A$6:$A$13,定数!$B$6:$B$13))</f>
        <v>8.1813025426031222E-2</v>
      </c>
      <c r="N22" s="55"/>
      <c r="O22" s="8">
        <v>43987</v>
      </c>
      <c r="P22" s="64">
        <v>1.3520000000000001</v>
      </c>
      <c r="Q22" s="64"/>
      <c r="R22" s="65">
        <f>IF(P22="","",T22*M22*LOOKUP(RIGHT($D$2,3),定数!$A$6:$A$13,定数!$B$6:$B$13))</f>
        <v>-1001.3914312146209</v>
      </c>
      <c r="S22" s="65"/>
      <c r="T22" s="66">
        <f t="shared" si="6"/>
        <v>-101.99999999999987</v>
      </c>
      <c r="U22" s="66"/>
      <c r="V22" s="22">
        <f t="shared" si="2"/>
        <v>0</v>
      </c>
      <c r="W22">
        <f t="shared" si="3"/>
        <v>2</v>
      </c>
      <c r="X22" s="35">
        <f t="shared" si="7"/>
        <v>101802.34544016779</v>
      </c>
      <c r="Y22" s="36">
        <f t="shared" si="8"/>
        <v>2.5981313223991109E-2</v>
      </c>
      <c r="Z22" t="str">
        <f t="shared" si="4"/>
        <v/>
      </c>
      <c r="AA22">
        <f t="shared" si="5"/>
        <v>-1001.3914312146209</v>
      </c>
    </row>
    <row r="23" spans="2:27" x14ac:dyDescent="0.15">
      <c r="B23" s="43">
        <v>15</v>
      </c>
      <c r="C23" s="63">
        <f t="shared" si="0"/>
        <v>98155.995385135218</v>
      </c>
      <c r="D23" s="63"/>
      <c r="E23" s="55"/>
      <c r="F23" s="8">
        <v>44010</v>
      </c>
      <c r="G23" s="62" t="s">
        <v>4</v>
      </c>
      <c r="H23" s="64">
        <v>1.3459000000000001</v>
      </c>
      <c r="I23" s="64"/>
      <c r="J23" s="62">
        <v>44</v>
      </c>
      <c r="K23" s="63">
        <f t="shared" si="1"/>
        <v>981.55995385135225</v>
      </c>
      <c r="L23" s="63"/>
      <c r="M23" s="6">
        <f>IF(J23="","",(K23/J23)/LOOKUP(RIGHT($D$2,3),定数!$A$6:$A$13,定数!$B$6:$B$13))</f>
        <v>0.18590150641124095</v>
      </c>
      <c r="N23" s="55"/>
      <c r="O23" s="8">
        <v>44011</v>
      </c>
      <c r="P23" s="64">
        <v>1.35225</v>
      </c>
      <c r="Q23" s="64"/>
      <c r="R23" s="65">
        <f>IF(P23="","",T23*M23*LOOKUP(RIGHT($D$2,3),定数!$A$6:$A$13,定数!$B$6:$B$13))</f>
        <v>1416.5694788536239</v>
      </c>
      <c r="S23" s="65"/>
      <c r="T23" s="66">
        <f t="shared" si="6"/>
        <v>63.499999999998558</v>
      </c>
      <c r="U23" s="66"/>
      <c r="V23" t="str">
        <f t="shared" ref="V23:W74" si="9">IF(S23&lt;&gt;"",IF(S23&lt;0,1+V22,0),"")</f>
        <v/>
      </c>
      <c r="W23">
        <f t="shared" si="3"/>
        <v>0</v>
      </c>
      <c r="X23" s="35">
        <f t="shared" si="7"/>
        <v>101802.34544016779</v>
      </c>
      <c r="Y23" s="36">
        <f t="shared" si="8"/>
        <v>3.5817937585491455E-2</v>
      </c>
      <c r="Z23">
        <f t="shared" si="4"/>
        <v>1416.5694788536239</v>
      </c>
      <c r="AA23" t="str">
        <f t="shared" si="5"/>
        <v/>
      </c>
    </row>
    <row r="24" spans="2:27" x14ac:dyDescent="0.15">
      <c r="B24" s="43">
        <v>16</v>
      </c>
      <c r="C24" s="63">
        <f t="shared" si="0"/>
        <v>99572.564863988839</v>
      </c>
      <c r="D24" s="63"/>
      <c r="E24" s="55"/>
      <c r="F24" s="8">
        <v>44129</v>
      </c>
      <c r="G24" s="62" t="s">
        <v>4</v>
      </c>
      <c r="H24" s="64">
        <v>1.4269000000000001</v>
      </c>
      <c r="I24" s="64"/>
      <c r="J24" s="62">
        <v>82</v>
      </c>
      <c r="K24" s="63">
        <f t="shared" si="1"/>
        <v>995.72564863988839</v>
      </c>
      <c r="L24" s="63"/>
      <c r="M24" s="6">
        <f>IF(J24="","",(K24/J24)/LOOKUP(RIGHT($D$2,3),定数!$A$6:$A$13,定数!$B$6:$B$13))</f>
        <v>0.10119163095933824</v>
      </c>
      <c r="N24" s="55"/>
      <c r="O24" s="8">
        <v>44130</v>
      </c>
      <c r="P24" s="64">
        <v>1.43895</v>
      </c>
      <c r="Q24" s="64"/>
      <c r="R24" s="65">
        <f>IF(P24="","",T24*M24*LOOKUP(RIGHT($D$2,3),定数!$A$6:$A$13,定数!$B$6:$B$13))</f>
        <v>1463.2309836720183</v>
      </c>
      <c r="S24" s="65"/>
      <c r="T24" s="66">
        <f t="shared" si="6"/>
        <v>120.49999999999895</v>
      </c>
      <c r="U24" s="66"/>
      <c r="V24" t="str">
        <f t="shared" si="9"/>
        <v/>
      </c>
      <c r="W24">
        <f t="shared" si="3"/>
        <v>0</v>
      </c>
      <c r="X24" s="35">
        <f t="shared" si="7"/>
        <v>101802.34544016779</v>
      </c>
      <c r="Y24" s="36">
        <f t="shared" si="8"/>
        <v>2.1903037366555189E-2</v>
      </c>
      <c r="Z24">
        <f t="shared" si="4"/>
        <v>1463.2309836720183</v>
      </c>
      <c r="AA24" t="str">
        <f t="shared" si="5"/>
        <v/>
      </c>
    </row>
    <row r="25" spans="2:27" x14ac:dyDescent="0.15">
      <c r="B25" s="43">
        <v>17</v>
      </c>
      <c r="C25" s="63">
        <f t="shared" si="0"/>
        <v>101035.79584766086</v>
      </c>
      <c r="D25" s="63"/>
      <c r="E25" s="62">
        <v>2008</v>
      </c>
      <c r="F25" s="8">
        <v>43925</v>
      </c>
      <c r="G25" s="62" t="s">
        <v>4</v>
      </c>
      <c r="H25" s="64">
        <v>1.5688</v>
      </c>
      <c r="I25" s="64"/>
      <c r="J25" s="62">
        <v>78</v>
      </c>
      <c r="K25" s="63">
        <f t="shared" si="1"/>
        <v>1010.3579584766086</v>
      </c>
      <c r="L25" s="63"/>
      <c r="M25" s="6">
        <f>IF(J25="","",(K25/J25)/LOOKUP(RIGHT($D$2,3),定数!$A$6:$A$13,定数!$B$6:$B$13))</f>
        <v>0.107944226332971</v>
      </c>
      <c r="N25" s="55"/>
      <c r="O25" s="8">
        <v>43937</v>
      </c>
      <c r="P25" s="64">
        <v>1.5952500000000001</v>
      </c>
      <c r="Q25" s="64"/>
      <c r="R25" s="65">
        <f>IF(P25="","",T25*M25*LOOKUP(RIGHT($D$2,3),定数!$A$6:$A$13,定数!$B$6:$B$13))</f>
        <v>3426.1497438085107</v>
      </c>
      <c r="S25" s="65"/>
      <c r="T25" s="66">
        <f t="shared" si="6"/>
        <v>264.50000000000085</v>
      </c>
      <c r="U25" s="66"/>
      <c r="V25" t="str">
        <f t="shared" si="9"/>
        <v/>
      </c>
      <c r="W25">
        <f t="shared" si="3"/>
        <v>0</v>
      </c>
      <c r="X25" s="35">
        <f t="shared" si="7"/>
        <v>101802.34544016779</v>
      </c>
      <c r="Y25" s="36">
        <f t="shared" si="8"/>
        <v>7.5297832205393211E-3</v>
      </c>
      <c r="Z25">
        <f t="shared" si="4"/>
        <v>3426.1497438085107</v>
      </c>
      <c r="AA25" t="str">
        <f t="shared" si="5"/>
        <v/>
      </c>
    </row>
    <row r="26" spans="2:27" x14ac:dyDescent="0.15">
      <c r="B26" s="43">
        <v>18</v>
      </c>
      <c r="C26" s="63">
        <f t="shared" si="0"/>
        <v>104461.94559146937</v>
      </c>
      <c r="D26" s="63"/>
      <c r="E26" s="55"/>
      <c r="F26" s="8">
        <v>44072</v>
      </c>
      <c r="G26" s="62" t="s">
        <v>3</v>
      </c>
      <c r="H26" s="64">
        <v>1.4670000000000001</v>
      </c>
      <c r="I26" s="64"/>
      <c r="J26" s="62">
        <v>141</v>
      </c>
      <c r="K26" s="63">
        <f t="shared" si="1"/>
        <v>1044.6194559146936</v>
      </c>
      <c r="L26" s="63"/>
      <c r="M26" s="6">
        <f>IF(J26="","",(K26/J26)/LOOKUP(RIGHT($D$2,3),定数!$A$6:$A$13,定数!$B$6:$B$13))</f>
        <v>6.1738738529237211E-2</v>
      </c>
      <c r="N26" s="55"/>
      <c r="O26" s="8">
        <v>44076</v>
      </c>
      <c r="P26" s="64">
        <v>1.4460999999999999</v>
      </c>
      <c r="Q26" s="64"/>
      <c r="R26" s="65">
        <f>IF(P26="","",T26*M26*LOOKUP(RIGHT($D$2,3),定数!$A$6:$A$13,定数!$B$6:$B$13))</f>
        <v>1548.4075623132799</v>
      </c>
      <c r="S26" s="65"/>
      <c r="T26" s="66">
        <f t="shared" si="6"/>
        <v>209.00000000000142</v>
      </c>
      <c r="U26" s="66"/>
      <c r="V26" t="str">
        <f t="shared" si="9"/>
        <v/>
      </c>
      <c r="W26">
        <f t="shared" si="3"/>
        <v>0</v>
      </c>
      <c r="X26" s="35">
        <f t="shared" si="7"/>
        <v>104461.94559146937</v>
      </c>
      <c r="Y26" s="36">
        <f t="shared" si="8"/>
        <v>0</v>
      </c>
      <c r="Z26">
        <f t="shared" si="4"/>
        <v>1548.4075623132799</v>
      </c>
      <c r="AA26" t="str">
        <f t="shared" si="5"/>
        <v/>
      </c>
    </row>
    <row r="27" spans="2:27" x14ac:dyDescent="0.15">
      <c r="B27" s="43">
        <v>19</v>
      </c>
      <c r="C27" s="63">
        <f t="shared" si="0"/>
        <v>106010.35315378265</v>
      </c>
      <c r="D27" s="63"/>
      <c r="E27" s="55"/>
      <c r="F27" s="8">
        <v>44119</v>
      </c>
      <c r="G27" s="62" t="s">
        <v>3</v>
      </c>
      <c r="H27" s="64">
        <v>1.3589</v>
      </c>
      <c r="I27" s="64"/>
      <c r="J27" s="62">
        <v>179</v>
      </c>
      <c r="K27" s="63">
        <f t="shared" si="1"/>
        <v>1060.1035315378265</v>
      </c>
      <c r="L27" s="63"/>
      <c r="M27" s="6">
        <f>IF(J27="","",(K27/J27)/LOOKUP(RIGHT($D$2,3),定数!$A$6:$A$13,定数!$B$6:$B$13))</f>
        <v>4.9353050816472364E-2</v>
      </c>
      <c r="N27" s="55"/>
      <c r="O27" s="8">
        <v>44124</v>
      </c>
      <c r="P27" s="64">
        <v>1.3323</v>
      </c>
      <c r="Q27" s="64"/>
      <c r="R27" s="65">
        <f>IF(P27="","",T27*M27*LOOKUP(RIGHT($D$2,3),定数!$A$6:$A$13,定数!$B$6:$B$13))</f>
        <v>1575.3493820617953</v>
      </c>
      <c r="S27" s="65"/>
      <c r="T27" s="66">
        <f t="shared" si="6"/>
        <v>265.99999999999955</v>
      </c>
      <c r="U27" s="66"/>
      <c r="V27" t="str">
        <f t="shared" si="9"/>
        <v/>
      </c>
      <c r="W27">
        <f t="shared" si="3"/>
        <v>0</v>
      </c>
      <c r="X27" s="35">
        <f t="shared" si="7"/>
        <v>106010.35315378265</v>
      </c>
      <c r="Y27" s="36">
        <f t="shared" si="8"/>
        <v>0</v>
      </c>
      <c r="Z27">
        <f t="shared" si="4"/>
        <v>1575.3493820617953</v>
      </c>
      <c r="AA27" t="str">
        <f t="shared" si="5"/>
        <v/>
      </c>
    </row>
    <row r="28" spans="2:27" x14ac:dyDescent="0.15">
      <c r="B28" s="43">
        <v>20</v>
      </c>
      <c r="C28" s="63">
        <f t="shared" si="0"/>
        <v>107585.70253584445</v>
      </c>
      <c r="D28" s="63"/>
      <c r="E28" s="55"/>
      <c r="F28" s="8">
        <v>44135</v>
      </c>
      <c r="G28" s="62" t="s">
        <v>3</v>
      </c>
      <c r="H28" s="64">
        <v>1.2804</v>
      </c>
      <c r="I28" s="64"/>
      <c r="J28" s="62">
        <v>484</v>
      </c>
      <c r="K28" s="63">
        <f t="shared" si="1"/>
        <v>1075.8570253584446</v>
      </c>
      <c r="L28" s="63"/>
      <c r="M28" s="6">
        <f>IF(J28="","",(K28/J28)/LOOKUP(RIGHT($D$2,3),定数!$A$6:$A$13,定数!$B$6:$B$13))</f>
        <v>1.8523709114298289E-2</v>
      </c>
      <c r="N28" s="55"/>
      <c r="O28" s="8">
        <v>44176</v>
      </c>
      <c r="P28" s="64">
        <v>1.3289</v>
      </c>
      <c r="Q28" s="64"/>
      <c r="R28" s="65">
        <f>IF(P28="","",T28*M28*LOOKUP(RIGHT($D$2,3),定数!$A$6:$A$13,定数!$B$6:$B$13))</f>
        <v>-1078.0798704521603</v>
      </c>
      <c r="S28" s="65"/>
      <c r="T28" s="66">
        <f t="shared" si="6"/>
        <v>-484.99999999999989</v>
      </c>
      <c r="U28" s="66"/>
      <c r="V28" t="str">
        <f t="shared" si="9"/>
        <v/>
      </c>
      <c r="W28">
        <f t="shared" si="3"/>
        <v>1</v>
      </c>
      <c r="X28" s="35">
        <f t="shared" si="7"/>
        <v>107585.70253584445</v>
      </c>
      <c r="Y28" s="36">
        <f t="shared" si="8"/>
        <v>0</v>
      </c>
      <c r="Z28" t="str">
        <f t="shared" si="4"/>
        <v/>
      </c>
      <c r="AA28">
        <f t="shared" si="5"/>
        <v>-1078.0798704521603</v>
      </c>
    </row>
    <row r="29" spans="2:27" x14ac:dyDescent="0.15">
      <c r="B29" s="43">
        <v>21</v>
      </c>
      <c r="C29" s="63">
        <f t="shared" si="0"/>
        <v>106507.62266539229</v>
      </c>
      <c r="D29" s="63"/>
      <c r="E29" s="62">
        <v>2009</v>
      </c>
      <c r="F29" s="8">
        <v>43873</v>
      </c>
      <c r="G29" s="62" t="s">
        <v>3</v>
      </c>
      <c r="H29" s="64">
        <v>1.2830999999999999</v>
      </c>
      <c r="I29" s="64"/>
      <c r="J29" s="62">
        <v>165</v>
      </c>
      <c r="K29" s="63">
        <f t="shared" si="1"/>
        <v>1065.076226653923</v>
      </c>
      <c r="L29" s="63"/>
      <c r="M29" s="6">
        <f>IF(J29="","",(K29/J29)/LOOKUP(RIGHT($D$2,3),定数!$A$6:$A$13,定数!$B$6:$B$13))</f>
        <v>5.3791728618885003E-2</v>
      </c>
      <c r="N29" s="55">
        <v>2009</v>
      </c>
      <c r="O29" s="8">
        <v>43878</v>
      </c>
      <c r="P29" s="64">
        <v>1.2585999999999999</v>
      </c>
      <c r="Q29" s="64"/>
      <c r="R29" s="65">
        <f>IF(P29="","",T29*M29*LOOKUP(RIGHT($D$2,3),定数!$A$6:$A$13,定数!$B$6:$B$13))</f>
        <v>1581.476821395217</v>
      </c>
      <c r="S29" s="65"/>
      <c r="T29" s="66">
        <f t="shared" si="6"/>
        <v>244.99999999999966</v>
      </c>
      <c r="U29" s="66"/>
      <c r="V29" t="str">
        <f t="shared" si="9"/>
        <v/>
      </c>
      <c r="W29">
        <f t="shared" si="3"/>
        <v>0</v>
      </c>
      <c r="X29" s="35">
        <f t="shared" si="7"/>
        <v>107585.70253584445</v>
      </c>
      <c r="Y29" s="36">
        <f t="shared" si="8"/>
        <v>1.0020661157024824E-2</v>
      </c>
      <c r="Z29">
        <f t="shared" si="4"/>
        <v>1581.476821395217</v>
      </c>
      <c r="AA29" t="str">
        <f t="shared" si="5"/>
        <v/>
      </c>
    </row>
    <row r="30" spans="2:27" x14ac:dyDescent="0.15">
      <c r="B30" s="43">
        <v>22</v>
      </c>
      <c r="C30" s="63">
        <f t="shared" si="0"/>
        <v>108089.09948678751</v>
      </c>
      <c r="D30" s="63"/>
      <c r="E30" s="55"/>
      <c r="F30" s="8">
        <v>43888</v>
      </c>
      <c r="G30" s="62" t="s">
        <v>3</v>
      </c>
      <c r="H30" s="64">
        <v>1.2681</v>
      </c>
      <c r="I30" s="64"/>
      <c r="J30" s="62">
        <v>129</v>
      </c>
      <c r="K30" s="63">
        <f t="shared" si="1"/>
        <v>1080.8909948678752</v>
      </c>
      <c r="L30" s="63"/>
      <c r="M30" s="6">
        <f>IF(J30="","",(K30/J30)/LOOKUP(RIGHT($D$2,3),定数!$A$6:$A$13,定数!$B$6:$B$13))</f>
        <v>6.9824999668467391E-2</v>
      </c>
      <c r="N30" s="55"/>
      <c r="O30" s="8">
        <v>43894</v>
      </c>
      <c r="P30" s="64">
        <v>1.2490000000000001</v>
      </c>
      <c r="Q30" s="64"/>
      <c r="R30" s="65">
        <f>IF(P30="","",T30*M30*LOOKUP(RIGHT($D$2,3),定数!$A$6:$A$13,定数!$B$6:$B$13))</f>
        <v>1600.3889924012637</v>
      </c>
      <c r="S30" s="65"/>
      <c r="T30" s="66">
        <f t="shared" si="6"/>
        <v>190.99999999999895</v>
      </c>
      <c r="U30" s="66"/>
      <c r="V30" t="str">
        <f t="shared" si="9"/>
        <v/>
      </c>
      <c r="W30">
        <f t="shared" si="3"/>
        <v>0</v>
      </c>
      <c r="X30" s="35">
        <f t="shared" si="7"/>
        <v>108089.09948678751</v>
      </c>
      <c r="Y30" s="36">
        <f t="shared" si="8"/>
        <v>0</v>
      </c>
      <c r="Z30">
        <f t="shared" si="4"/>
        <v>1600.3889924012637</v>
      </c>
      <c r="AA30" t="str">
        <f t="shared" si="5"/>
        <v/>
      </c>
    </row>
    <row r="31" spans="2:27" x14ac:dyDescent="0.15">
      <c r="B31" s="43">
        <v>23</v>
      </c>
      <c r="C31" s="63">
        <f t="shared" si="0"/>
        <v>109689.48847918877</v>
      </c>
      <c r="D31" s="63"/>
      <c r="E31" s="55"/>
      <c r="F31" s="8">
        <v>44096</v>
      </c>
      <c r="G31" s="62" t="s">
        <v>4</v>
      </c>
      <c r="H31" s="64">
        <v>1.4713499999999999</v>
      </c>
      <c r="I31" s="64"/>
      <c r="J31" s="62">
        <v>102</v>
      </c>
      <c r="K31" s="63">
        <f t="shared" si="1"/>
        <v>1096.8948847918878</v>
      </c>
      <c r="L31" s="63"/>
      <c r="M31" s="6">
        <f>IF(J31="","",(K31/J31)/LOOKUP(RIGHT($D$2,3),定数!$A$6:$A$13,定数!$B$6:$B$13))</f>
        <v>8.9615595162735928E-2</v>
      </c>
      <c r="N31" s="55"/>
      <c r="O31" s="8">
        <v>44098</v>
      </c>
      <c r="P31" s="64">
        <v>1.4610000000000001</v>
      </c>
      <c r="Q31" s="64"/>
      <c r="R31" s="65">
        <f>IF(P31="","",T31*M31*LOOKUP(RIGHT($D$2,3),定数!$A$6:$A$13,定数!$B$6:$B$13))</f>
        <v>-1113.0256919211652</v>
      </c>
      <c r="S31" s="65"/>
      <c r="T31" s="66">
        <f t="shared" si="6"/>
        <v>-103.49999999999859</v>
      </c>
      <c r="U31" s="66"/>
      <c r="V31" t="str">
        <f t="shared" si="9"/>
        <v/>
      </c>
      <c r="W31">
        <f t="shared" si="3"/>
        <v>1</v>
      </c>
      <c r="X31" s="35">
        <f t="shared" si="7"/>
        <v>109689.48847918877</v>
      </c>
      <c r="Y31" s="36">
        <f t="shared" si="8"/>
        <v>0</v>
      </c>
      <c r="Z31" t="str">
        <f t="shared" si="4"/>
        <v/>
      </c>
      <c r="AA31">
        <f t="shared" si="5"/>
        <v>-1113.0256919211652</v>
      </c>
    </row>
    <row r="32" spans="2:27" x14ac:dyDescent="0.15">
      <c r="B32" s="43">
        <v>24</v>
      </c>
      <c r="C32" s="63">
        <f t="shared" si="0"/>
        <v>108576.46278726761</v>
      </c>
      <c r="D32" s="63"/>
      <c r="E32" s="55"/>
      <c r="F32" s="8">
        <v>44160</v>
      </c>
      <c r="G32" s="62" t="s">
        <v>4</v>
      </c>
      <c r="H32" s="64">
        <v>1.49892</v>
      </c>
      <c r="I32" s="64"/>
      <c r="J32" s="62">
        <v>101</v>
      </c>
      <c r="K32" s="63">
        <f t="shared" si="1"/>
        <v>1085.7646278726761</v>
      </c>
      <c r="L32" s="63"/>
      <c r="M32" s="6">
        <f>IF(J32="","",(K32/J32)/LOOKUP(RIGHT($D$2,3),定数!$A$6:$A$13,定数!$B$6:$B$13))</f>
        <v>8.9584540253521125E-2</v>
      </c>
      <c r="N32" s="55"/>
      <c r="O32" s="8">
        <v>44160</v>
      </c>
      <c r="P32" s="64">
        <v>1.5138400000000001</v>
      </c>
      <c r="Q32" s="64"/>
      <c r="R32" s="65">
        <f>IF(P32="","",T32*M32*LOOKUP(RIGHT($D$2,3),定数!$A$6:$A$13,定数!$B$6:$B$13))</f>
        <v>1603.9216086990471</v>
      </c>
      <c r="S32" s="65"/>
      <c r="T32" s="66">
        <f t="shared" si="6"/>
        <v>149.20000000000044</v>
      </c>
      <c r="U32" s="66"/>
      <c r="V32" t="str">
        <f t="shared" si="9"/>
        <v/>
      </c>
      <c r="W32">
        <f t="shared" si="3"/>
        <v>0</v>
      </c>
      <c r="X32" s="35">
        <f t="shared" si="7"/>
        <v>109689.48847918877</v>
      </c>
      <c r="Y32" s="36">
        <f t="shared" si="8"/>
        <v>1.0147058823529287E-2</v>
      </c>
      <c r="Z32">
        <f t="shared" si="4"/>
        <v>1603.9216086990471</v>
      </c>
      <c r="AA32" t="str">
        <f t="shared" si="5"/>
        <v/>
      </c>
    </row>
    <row r="33" spans="2:27" x14ac:dyDescent="0.15">
      <c r="B33" s="43">
        <v>25</v>
      </c>
      <c r="C33" s="63">
        <f t="shared" si="0"/>
        <v>110180.38439596666</v>
      </c>
      <c r="D33" s="63"/>
      <c r="E33" s="55"/>
      <c r="F33" s="8">
        <v>44165</v>
      </c>
      <c r="G33" s="62" t="s">
        <v>4</v>
      </c>
      <c r="H33" s="64">
        <v>1.5010300000000001</v>
      </c>
      <c r="I33" s="64"/>
      <c r="J33" s="62">
        <v>182</v>
      </c>
      <c r="K33" s="63">
        <f t="shared" si="1"/>
        <v>1101.8038439596667</v>
      </c>
      <c r="L33" s="63"/>
      <c r="M33" s="6">
        <f>IF(J33="","",(K33/J33)/LOOKUP(RIGHT($D$2,3),定数!$A$6:$A$13,定数!$B$6:$B$13))</f>
        <v>5.0448893954197188E-2</v>
      </c>
      <c r="N33" s="55"/>
      <c r="O33" s="8">
        <v>44169</v>
      </c>
      <c r="P33" s="64">
        <v>1.48271</v>
      </c>
      <c r="Q33" s="64"/>
      <c r="R33" s="65">
        <f>IF(P33="","",T33*M33*LOOKUP(RIGHT($D$2,3),定数!$A$6:$A$13,定数!$B$6:$B$13))</f>
        <v>-1109.0684846890776</v>
      </c>
      <c r="S33" s="65"/>
      <c r="T33" s="66">
        <f t="shared" si="6"/>
        <v>-183.20000000000113</v>
      </c>
      <c r="U33" s="66"/>
      <c r="V33" t="str">
        <f t="shared" si="9"/>
        <v/>
      </c>
      <c r="W33">
        <f t="shared" si="3"/>
        <v>1</v>
      </c>
      <c r="X33" s="35">
        <f t="shared" si="7"/>
        <v>110180.38439596666</v>
      </c>
      <c r="Y33" s="36">
        <f t="shared" si="8"/>
        <v>0</v>
      </c>
      <c r="Z33" t="str">
        <f t="shared" si="4"/>
        <v/>
      </c>
      <c r="AA33">
        <f t="shared" si="5"/>
        <v>-1109.0684846890776</v>
      </c>
    </row>
    <row r="34" spans="2:27" x14ac:dyDescent="0.15">
      <c r="B34" s="43">
        <v>26</v>
      </c>
      <c r="C34" s="63">
        <f t="shared" si="0"/>
        <v>109071.31591127758</v>
      </c>
      <c r="D34" s="63"/>
      <c r="E34" s="62"/>
      <c r="F34" s="8">
        <v>44195</v>
      </c>
      <c r="G34" s="62" t="s">
        <v>3</v>
      </c>
      <c r="H34" s="64">
        <v>1.4330000000000001</v>
      </c>
      <c r="I34" s="64"/>
      <c r="J34" s="62">
        <v>127</v>
      </c>
      <c r="K34" s="63">
        <f t="shared" si="1"/>
        <v>1090.7131591127759</v>
      </c>
      <c r="L34" s="63"/>
      <c r="M34" s="6">
        <f>IF(J34="","",(K34/J34)/LOOKUP(RIGHT($D$2,3),定数!$A$6:$A$13,定数!$B$6:$B$13))</f>
        <v>7.1569104928659824E-2</v>
      </c>
      <c r="N34" s="62">
        <v>2010</v>
      </c>
      <c r="O34" s="8">
        <v>43835</v>
      </c>
      <c r="P34" s="64">
        <v>1.4458299999999999</v>
      </c>
      <c r="Q34" s="64"/>
      <c r="R34" s="65">
        <f>IF(P34="","",T34*M34*LOOKUP(RIGHT($D$2,3),定数!$A$6:$A$13,定数!$B$6:$B$13))</f>
        <v>-1101.8779394816377</v>
      </c>
      <c r="S34" s="65"/>
      <c r="T34" s="66">
        <f t="shared" si="6"/>
        <v>-128.29999999999896</v>
      </c>
      <c r="U34" s="66"/>
      <c r="V34" t="str">
        <f t="shared" si="9"/>
        <v/>
      </c>
      <c r="W34">
        <f t="shared" si="3"/>
        <v>2</v>
      </c>
      <c r="X34" s="35">
        <f t="shared" si="7"/>
        <v>110180.38439596666</v>
      </c>
      <c r="Y34" s="36">
        <f t="shared" si="8"/>
        <v>1.0065934065934146E-2</v>
      </c>
      <c r="Z34" t="str">
        <f t="shared" si="4"/>
        <v/>
      </c>
      <c r="AA34">
        <f t="shared" si="5"/>
        <v>-1101.8779394816377</v>
      </c>
    </row>
    <row r="35" spans="2:27" x14ac:dyDescent="0.15">
      <c r="B35" s="43">
        <v>27</v>
      </c>
      <c r="C35" s="63">
        <f t="shared" si="0"/>
        <v>107969.43797179594</v>
      </c>
      <c r="D35" s="63"/>
      <c r="E35" s="62">
        <v>2010</v>
      </c>
      <c r="F35" s="8">
        <v>43834</v>
      </c>
      <c r="G35" s="62" t="s">
        <v>3</v>
      </c>
      <c r="H35" s="64">
        <v>1.43049</v>
      </c>
      <c r="I35" s="64"/>
      <c r="J35" s="62">
        <v>135</v>
      </c>
      <c r="K35" s="63">
        <f t="shared" si="1"/>
        <v>1079.6943797179595</v>
      </c>
      <c r="L35" s="63"/>
      <c r="M35" s="6">
        <f>IF(J35="","",(K35/J35)/LOOKUP(RIGHT($D$2,3),定数!$A$6:$A$13,定数!$B$6:$B$13))</f>
        <v>6.6647801217157993E-2</v>
      </c>
      <c r="N35" s="62"/>
      <c r="O35" s="8">
        <v>43835</v>
      </c>
      <c r="P35" s="64">
        <v>1.44408</v>
      </c>
      <c r="Q35" s="64"/>
      <c r="R35" s="65">
        <f>IF(P35="","",T35*M35*LOOKUP(RIGHT($D$2,3),定数!$A$6:$A$13,定数!$B$6:$B$13))</f>
        <v>-1086.8923422494117</v>
      </c>
      <c r="S35" s="65"/>
      <c r="T35" s="66">
        <f t="shared" si="6"/>
        <v>-135.89999999999992</v>
      </c>
      <c r="U35" s="66"/>
      <c r="V35" t="str">
        <f t="shared" si="9"/>
        <v/>
      </c>
      <c r="W35">
        <f t="shared" si="3"/>
        <v>3</v>
      </c>
      <c r="X35" s="35">
        <f t="shared" si="7"/>
        <v>110180.38439596666</v>
      </c>
      <c r="Y35" s="36">
        <f t="shared" si="8"/>
        <v>2.0066606558795552E-2</v>
      </c>
      <c r="Z35" t="str">
        <f t="shared" si="4"/>
        <v/>
      </c>
      <c r="AA35">
        <f t="shared" si="5"/>
        <v>-1086.8923422494117</v>
      </c>
    </row>
    <row r="36" spans="2:27" x14ac:dyDescent="0.15">
      <c r="B36" s="43">
        <v>28</v>
      </c>
      <c r="C36" s="63">
        <f t="shared" si="0"/>
        <v>106882.54562954653</v>
      </c>
      <c r="D36" s="63"/>
      <c r="E36" s="55"/>
      <c r="F36" s="8">
        <v>43886</v>
      </c>
      <c r="G36" s="62" t="s">
        <v>3</v>
      </c>
      <c r="H36" s="64">
        <v>1.3501000000000001</v>
      </c>
      <c r="I36" s="64"/>
      <c r="J36" s="62">
        <v>124</v>
      </c>
      <c r="K36" s="63">
        <f t="shared" si="1"/>
        <v>1068.8254562954653</v>
      </c>
      <c r="L36" s="63"/>
      <c r="M36" s="6">
        <f>IF(J36="","",(K36/J36)/LOOKUP(RIGHT($D$2,3),定数!$A$6:$A$13,定数!$B$6:$B$13))</f>
        <v>7.1829667761792018E-2</v>
      </c>
      <c r="N36" s="55"/>
      <c r="O36" s="8">
        <v>43887</v>
      </c>
      <c r="P36" s="64">
        <v>1.3626</v>
      </c>
      <c r="Q36" s="64"/>
      <c r="R36" s="65">
        <f>IF(P36="","",T36*M36*LOOKUP(RIGHT($D$2,3),定数!$A$6:$A$13,定数!$B$6:$B$13))</f>
        <v>-1077.4450164268765</v>
      </c>
      <c r="S36" s="65"/>
      <c r="T36" s="66">
        <f t="shared" si="6"/>
        <v>-124.99999999999956</v>
      </c>
      <c r="U36" s="66"/>
      <c r="V36" t="str">
        <f t="shared" si="9"/>
        <v/>
      </c>
      <c r="W36">
        <f t="shared" si="3"/>
        <v>4</v>
      </c>
      <c r="X36" s="35">
        <f t="shared" si="7"/>
        <v>110180.38439596666</v>
      </c>
      <c r="Y36" s="36">
        <f t="shared" si="8"/>
        <v>2.9931269386103687E-2</v>
      </c>
      <c r="Z36" t="str">
        <f t="shared" si="4"/>
        <v/>
      </c>
      <c r="AA36">
        <f t="shared" si="5"/>
        <v>-1077.4450164268765</v>
      </c>
    </row>
    <row r="37" spans="2:27" x14ac:dyDescent="0.15">
      <c r="B37" s="43">
        <v>29</v>
      </c>
      <c r="C37" s="63">
        <f t="shared" si="0"/>
        <v>105805.10061311965</v>
      </c>
      <c r="D37" s="63"/>
      <c r="E37" s="55"/>
      <c r="F37" s="8">
        <v>44038</v>
      </c>
      <c r="G37" s="62" t="s">
        <v>4</v>
      </c>
      <c r="H37" s="64">
        <v>1.2945199999999999</v>
      </c>
      <c r="I37" s="64"/>
      <c r="J37" s="62">
        <v>172</v>
      </c>
      <c r="K37" s="63">
        <f t="shared" si="1"/>
        <v>1058.0510061311966</v>
      </c>
      <c r="L37" s="63"/>
      <c r="M37" s="6">
        <f>IF(J37="","",(K37/J37)/LOOKUP(RIGHT($D$2,3),定数!$A$6:$A$13,定数!$B$6:$B$13))</f>
        <v>5.1262161149767276E-2</v>
      </c>
      <c r="N37" s="55"/>
      <c r="O37" s="8">
        <v>44046</v>
      </c>
      <c r="P37" s="64">
        <v>1.3220700000000001</v>
      </c>
      <c r="Q37" s="64"/>
      <c r="R37" s="65">
        <f>IF(P37="","",T37*M37*LOOKUP(RIGHT($D$2,3),定数!$A$6:$A$13,定数!$B$6:$B$13))</f>
        <v>1694.7270476113176</v>
      </c>
      <c r="S37" s="65"/>
      <c r="T37" s="66">
        <f t="shared" si="6"/>
        <v>275.50000000000188</v>
      </c>
      <c r="U37" s="66"/>
      <c r="V37" t="str">
        <f t="shared" si="9"/>
        <v/>
      </c>
      <c r="W37">
        <f t="shared" si="3"/>
        <v>0</v>
      </c>
      <c r="X37" s="35">
        <f t="shared" si="7"/>
        <v>110180.38439596666</v>
      </c>
      <c r="Y37" s="36">
        <f t="shared" si="8"/>
        <v>3.9710188041485628E-2</v>
      </c>
      <c r="Z37">
        <f t="shared" si="4"/>
        <v>1694.7270476113176</v>
      </c>
      <c r="AA37" t="str">
        <f t="shared" si="5"/>
        <v/>
      </c>
    </row>
    <row r="38" spans="2:27" x14ac:dyDescent="0.15">
      <c r="B38" s="43">
        <v>30</v>
      </c>
      <c r="C38" s="63">
        <f t="shared" si="0"/>
        <v>107499.82766073097</v>
      </c>
      <c r="D38" s="63"/>
      <c r="E38" s="55"/>
      <c r="F38" s="8">
        <v>44117</v>
      </c>
      <c r="G38" s="62" t="s">
        <v>4</v>
      </c>
      <c r="H38" s="64">
        <v>1.39354</v>
      </c>
      <c r="I38" s="64"/>
      <c r="J38" s="62">
        <v>160</v>
      </c>
      <c r="K38" s="63">
        <f t="shared" si="1"/>
        <v>1074.9982766073097</v>
      </c>
      <c r="L38" s="63"/>
      <c r="M38" s="6">
        <f>IF(J38="","",(K38/J38)/LOOKUP(RIGHT($D$2,3),定数!$A$6:$A$13,定数!$B$6:$B$13))</f>
        <v>5.5989493573297383E-2</v>
      </c>
      <c r="N38" s="55"/>
      <c r="O38" s="8">
        <v>44123</v>
      </c>
      <c r="P38" s="64">
        <v>1.3774200000000001</v>
      </c>
      <c r="Q38" s="64"/>
      <c r="R38" s="65">
        <f>IF(P38="","",T38*M38*LOOKUP(RIGHT($D$2,3),定数!$A$6:$A$13,定数!$B$6:$B$13))</f>
        <v>-1083.0607636818588</v>
      </c>
      <c r="S38" s="65"/>
      <c r="T38" s="66">
        <f t="shared" si="6"/>
        <v>-161.19999999999914</v>
      </c>
      <c r="U38" s="66"/>
      <c r="V38" t="str">
        <f t="shared" si="9"/>
        <v/>
      </c>
      <c r="W38">
        <f t="shared" si="3"/>
        <v>1</v>
      </c>
      <c r="X38" s="35">
        <f t="shared" si="7"/>
        <v>110180.38439596666</v>
      </c>
      <c r="Y38" s="36">
        <f t="shared" si="8"/>
        <v>2.4328801809243017E-2</v>
      </c>
      <c r="Z38" t="str">
        <f t="shared" si="4"/>
        <v/>
      </c>
      <c r="AA38">
        <f t="shared" si="5"/>
        <v>-1083.0607636818588</v>
      </c>
    </row>
    <row r="39" spans="2:27" x14ac:dyDescent="0.15">
      <c r="B39" s="43">
        <v>31</v>
      </c>
      <c r="C39" s="63">
        <f t="shared" si="0"/>
        <v>106416.76689704911</v>
      </c>
      <c r="D39" s="63"/>
      <c r="E39" s="62">
        <v>2011</v>
      </c>
      <c r="F39" s="8">
        <v>43907</v>
      </c>
      <c r="G39" s="62" t="s">
        <v>4</v>
      </c>
      <c r="H39" s="64">
        <v>1.40133</v>
      </c>
      <c r="I39" s="64"/>
      <c r="J39" s="62">
        <v>158</v>
      </c>
      <c r="K39" s="63">
        <f t="shared" si="1"/>
        <v>1064.1676689704911</v>
      </c>
      <c r="L39" s="63"/>
      <c r="M39" s="6">
        <f>IF(J39="","",(K39/J39)/LOOKUP(RIGHT($D$2,3),定数!$A$6:$A$13,定数!$B$6:$B$13))</f>
        <v>5.6126986760047001E-2</v>
      </c>
      <c r="N39" s="55">
        <v>2011</v>
      </c>
      <c r="O39" s="8">
        <v>43925</v>
      </c>
      <c r="P39" s="64">
        <v>1.42483</v>
      </c>
      <c r="Q39" s="64"/>
      <c r="R39" s="65">
        <f>IF(P39="","",T39*M39*LOOKUP(RIGHT($D$2,3),定数!$A$6:$A$13,定数!$B$6:$B$13))</f>
        <v>1582.7810266333306</v>
      </c>
      <c r="S39" s="65"/>
      <c r="T39" s="66">
        <f t="shared" si="6"/>
        <v>235.00000000000077</v>
      </c>
      <c r="U39" s="66"/>
      <c r="V39" t="str">
        <f t="shared" si="9"/>
        <v/>
      </c>
      <c r="W39">
        <f t="shared" si="3"/>
        <v>0</v>
      </c>
      <c r="X39" s="35">
        <f t="shared" si="7"/>
        <v>110180.38439596666</v>
      </c>
      <c r="Y39" s="36">
        <f t="shared" si="8"/>
        <v>3.4158689131014941E-2</v>
      </c>
      <c r="Z39">
        <f t="shared" si="4"/>
        <v>1582.7810266333306</v>
      </c>
      <c r="AA39" t="str">
        <f t="shared" si="5"/>
        <v/>
      </c>
    </row>
    <row r="40" spans="2:27" x14ac:dyDescent="0.15">
      <c r="B40" s="43">
        <v>32</v>
      </c>
      <c r="C40" s="63">
        <f t="shared" si="0"/>
        <v>107999.54792368243</v>
      </c>
      <c r="D40" s="63"/>
      <c r="E40" s="55"/>
      <c r="F40" s="8">
        <v>44193</v>
      </c>
      <c r="G40" s="62" t="s">
        <v>3</v>
      </c>
      <c r="H40" s="64">
        <v>1.3016099999999999</v>
      </c>
      <c r="I40" s="64"/>
      <c r="J40" s="62">
        <v>102</v>
      </c>
      <c r="K40" s="63">
        <f t="shared" si="1"/>
        <v>1079.9954792368244</v>
      </c>
      <c r="L40" s="63"/>
      <c r="M40" s="6">
        <f>IF(J40="","",(K40/J40)/LOOKUP(RIGHT($D$2,3),定数!$A$6:$A$13,定数!$B$6:$B$13))</f>
        <v>8.8234924774250365E-2</v>
      </c>
      <c r="N40" s="55"/>
      <c r="O40" s="8">
        <v>44194</v>
      </c>
      <c r="P40" s="64">
        <v>1.28653</v>
      </c>
      <c r="Q40" s="64"/>
      <c r="R40" s="65">
        <f>IF(P40="","",T40*M40*LOOKUP(RIGHT($D$2,3),定数!$A$6:$A$13,定数!$B$6:$B$13))</f>
        <v>1596.6991987148326</v>
      </c>
      <c r="S40" s="65"/>
      <c r="T40" s="66">
        <f t="shared" si="6"/>
        <v>150.79999999999981</v>
      </c>
      <c r="U40" s="66"/>
      <c r="V40" t="str">
        <f t="shared" si="9"/>
        <v/>
      </c>
      <c r="W40">
        <f t="shared" si="3"/>
        <v>0</v>
      </c>
      <c r="X40" s="35">
        <f t="shared" si="7"/>
        <v>110180.38439596666</v>
      </c>
      <c r="Y40" s="36">
        <f t="shared" si="8"/>
        <v>1.9793327861761023E-2</v>
      </c>
      <c r="Z40">
        <f t="shared" si="4"/>
        <v>1596.6991987148326</v>
      </c>
      <c r="AA40" t="str">
        <f t="shared" si="5"/>
        <v/>
      </c>
    </row>
    <row r="41" spans="2:27" x14ac:dyDescent="0.15">
      <c r="B41" s="43">
        <v>33</v>
      </c>
      <c r="C41" s="63">
        <f t="shared" si="0"/>
        <v>109596.24712239727</v>
      </c>
      <c r="D41" s="63"/>
      <c r="E41" s="62">
        <v>2012</v>
      </c>
      <c r="F41" s="8">
        <v>44064</v>
      </c>
      <c r="G41" s="62" t="s">
        <v>4</v>
      </c>
      <c r="H41" s="64">
        <v>1.2369300000000001</v>
      </c>
      <c r="I41" s="64"/>
      <c r="J41" s="62">
        <v>75</v>
      </c>
      <c r="K41" s="63">
        <f t="shared" si="1"/>
        <v>1095.9624712239727</v>
      </c>
      <c r="L41" s="63"/>
      <c r="M41" s="6">
        <f>IF(J41="","",(K41/J41)/LOOKUP(RIGHT($D$2,3),定数!$A$6:$A$13,定数!$B$6:$B$13))</f>
        <v>0.12177360791377474</v>
      </c>
      <c r="N41" s="55">
        <v>2012</v>
      </c>
      <c r="O41" s="8">
        <v>44064</v>
      </c>
      <c r="P41" s="64">
        <v>1.24786</v>
      </c>
      <c r="Q41" s="64"/>
      <c r="R41" s="65">
        <f>IF(P41="","",T41*M41*LOOKUP(RIGHT($D$2,3),定数!$A$6:$A$13,定数!$B$6:$B$13))</f>
        <v>1597.1826413970527</v>
      </c>
      <c r="S41" s="65"/>
      <c r="T41" s="66">
        <f t="shared" si="6"/>
        <v>109.29999999999885</v>
      </c>
      <c r="U41" s="66"/>
      <c r="V41" t="str">
        <f t="shared" si="9"/>
        <v/>
      </c>
      <c r="W41">
        <f t="shared" si="3"/>
        <v>0</v>
      </c>
      <c r="X41" s="35">
        <f t="shared" si="7"/>
        <v>110180.38439596666</v>
      </c>
      <c r="Y41" s="36">
        <f t="shared" si="8"/>
        <v>5.3016449050505843E-3</v>
      </c>
      <c r="Z41">
        <f t="shared" si="4"/>
        <v>1597.1826413970527</v>
      </c>
      <c r="AA41" t="str">
        <f t="shared" si="5"/>
        <v/>
      </c>
    </row>
    <row r="42" spans="2:27" x14ac:dyDescent="0.15">
      <c r="B42" s="43">
        <v>34</v>
      </c>
      <c r="C42" s="63">
        <f t="shared" si="0"/>
        <v>111193.42976379432</v>
      </c>
      <c r="D42" s="63"/>
      <c r="E42" s="62">
        <v>2013</v>
      </c>
      <c r="F42" s="8">
        <v>44066</v>
      </c>
      <c r="G42" s="62" t="s">
        <v>4</v>
      </c>
      <c r="H42" s="64">
        <v>1.3373999999999999</v>
      </c>
      <c r="I42" s="64"/>
      <c r="J42" s="62">
        <v>76</v>
      </c>
      <c r="K42" s="63">
        <f t="shared" si="1"/>
        <v>1111.9342976379432</v>
      </c>
      <c r="L42" s="63"/>
      <c r="M42" s="6">
        <f>IF(J42="","",(K42/J42)/LOOKUP(RIGHT($D$2,3),定数!$A$6:$A$13,定数!$B$6:$B$13))</f>
        <v>0.12192262035503763</v>
      </c>
      <c r="N42" s="62">
        <v>2013</v>
      </c>
      <c r="O42" s="8">
        <v>44072</v>
      </c>
      <c r="P42" s="64">
        <v>1.3297000000000001</v>
      </c>
      <c r="Q42" s="64"/>
      <c r="R42" s="65">
        <f>IF(P42="","",T42*M42*LOOKUP(RIGHT($D$2,3),定数!$A$6:$A$13,定数!$B$6:$B$13))</f>
        <v>-1126.565012080521</v>
      </c>
      <c r="S42" s="65"/>
      <c r="T42" s="66">
        <f t="shared" si="6"/>
        <v>-76.999999999998181</v>
      </c>
      <c r="U42" s="66"/>
      <c r="V42" t="str">
        <f t="shared" si="9"/>
        <v/>
      </c>
      <c r="W42">
        <f t="shared" si="3"/>
        <v>1</v>
      </c>
      <c r="X42" s="35">
        <f t="shared" si="7"/>
        <v>111193.42976379432</v>
      </c>
      <c r="Y42" s="36">
        <f t="shared" si="8"/>
        <v>0</v>
      </c>
      <c r="Z42" t="str">
        <f t="shared" si="4"/>
        <v/>
      </c>
      <c r="AA42">
        <f t="shared" si="5"/>
        <v>-1126.565012080521</v>
      </c>
    </row>
    <row r="43" spans="2:27" x14ac:dyDescent="0.15">
      <c r="B43" s="43">
        <v>35</v>
      </c>
      <c r="C43" s="63">
        <f t="shared" si="0"/>
        <v>110066.8647517138</v>
      </c>
      <c r="D43" s="63"/>
      <c r="E43" s="55"/>
      <c r="F43" s="8">
        <v>44170</v>
      </c>
      <c r="G43" s="43" t="s">
        <v>4</v>
      </c>
      <c r="H43" s="64">
        <v>1.3606199999999999</v>
      </c>
      <c r="I43" s="64"/>
      <c r="J43" s="55">
        <v>78</v>
      </c>
      <c r="K43" s="63">
        <f t="shared" si="1"/>
        <v>1100.668647517138</v>
      </c>
      <c r="L43" s="63"/>
      <c r="M43" s="6">
        <f>IF(J43="","",(K43/J43)/LOOKUP(RIGHT($D$2,3),定数!$A$6:$A$13,定数!$B$6:$B$13))</f>
        <v>0.11759280422191645</v>
      </c>
      <c r="N43" s="55"/>
      <c r="O43" s="8">
        <v>44174</v>
      </c>
      <c r="P43" s="64">
        <v>1.3720699999999999</v>
      </c>
      <c r="Q43" s="64"/>
      <c r="R43" s="65">
        <f>IF(P43="","",T43*M43*LOOKUP(RIGHT($D$2,3),定数!$A$6:$A$13,定数!$B$6:$B$13))</f>
        <v>1615.7251300091266</v>
      </c>
      <c r="S43" s="65"/>
      <c r="T43" s="66">
        <f t="shared" si="6"/>
        <v>114.4999999999996</v>
      </c>
      <c r="U43" s="66"/>
      <c r="V43" t="str">
        <f t="shared" si="9"/>
        <v/>
      </c>
      <c r="W43">
        <f t="shared" si="3"/>
        <v>0</v>
      </c>
      <c r="X43" s="35">
        <f t="shared" si="7"/>
        <v>111193.42976379432</v>
      </c>
      <c r="Y43" s="36">
        <f t="shared" si="8"/>
        <v>1.0131578947368158E-2</v>
      </c>
      <c r="Z43">
        <f t="shared" si="4"/>
        <v>1615.7251300091266</v>
      </c>
      <c r="AA43" t="str">
        <f t="shared" si="5"/>
        <v/>
      </c>
    </row>
    <row r="44" spans="2:27" x14ac:dyDescent="0.15">
      <c r="B44" s="43">
        <v>36</v>
      </c>
      <c r="C44" s="63">
        <f t="shared" si="0"/>
        <v>111682.58988172293</v>
      </c>
      <c r="D44" s="63"/>
      <c r="E44" s="62">
        <v>2014</v>
      </c>
      <c r="F44" s="8">
        <v>43896</v>
      </c>
      <c r="G44" s="62" t="s">
        <v>4</v>
      </c>
      <c r="H44" s="64">
        <v>1.3750100000000001</v>
      </c>
      <c r="I44" s="64"/>
      <c r="J44" s="62">
        <v>43</v>
      </c>
      <c r="K44" s="63">
        <f t="shared" si="1"/>
        <v>1116.8258988172292</v>
      </c>
      <c r="L44" s="63"/>
      <c r="M44" s="6">
        <f>IF(J44="","",(K44/J44)/LOOKUP(RIGHT($D$2,3),定数!$A$6:$A$13,定数!$B$6:$B$13))</f>
        <v>0.21643912767775761</v>
      </c>
      <c r="N44" s="55">
        <v>2014</v>
      </c>
      <c r="O44" s="8">
        <v>43899</v>
      </c>
      <c r="P44" s="64">
        <v>1.3812</v>
      </c>
      <c r="Q44" s="64"/>
      <c r="R44" s="65">
        <f>IF(P44="","",T44*M44*LOOKUP(RIGHT($D$2,3),定数!$A$6:$A$13,定数!$B$6:$B$13))</f>
        <v>1607.7098403903624</v>
      </c>
      <c r="S44" s="65"/>
      <c r="T44" s="66">
        <f t="shared" si="6"/>
        <v>61.899999999999181</v>
      </c>
      <c r="U44" s="66"/>
      <c r="V44" t="str">
        <f t="shared" si="9"/>
        <v/>
      </c>
      <c r="W44">
        <f t="shared" si="3"/>
        <v>0</v>
      </c>
      <c r="X44" s="35">
        <f t="shared" si="7"/>
        <v>111682.58988172293</v>
      </c>
      <c r="Y44" s="36">
        <f t="shared" si="8"/>
        <v>0</v>
      </c>
      <c r="Z44">
        <f t="shared" si="4"/>
        <v>1607.7098403903624</v>
      </c>
      <c r="AA44" t="str">
        <f t="shared" si="5"/>
        <v/>
      </c>
    </row>
    <row r="45" spans="2:27" x14ac:dyDescent="0.15">
      <c r="B45" s="43">
        <v>37</v>
      </c>
      <c r="C45" s="63">
        <f t="shared" si="0"/>
        <v>113290.2997221133</v>
      </c>
      <c r="D45" s="63"/>
      <c r="E45" s="55"/>
      <c r="F45" s="8">
        <v>43956</v>
      </c>
      <c r="G45" s="62" t="s">
        <v>4</v>
      </c>
      <c r="H45" s="64">
        <v>1.3882099999999999</v>
      </c>
      <c r="I45" s="64"/>
      <c r="J45" s="62">
        <v>70</v>
      </c>
      <c r="K45" s="63">
        <f t="shared" si="1"/>
        <v>1132.9029972211331</v>
      </c>
      <c r="L45" s="63"/>
      <c r="M45" s="6">
        <f>IF(J45="","",(K45/J45)/LOOKUP(RIGHT($D$2,3),定数!$A$6:$A$13,定数!$B$6:$B$13))</f>
        <v>0.13486940443108728</v>
      </c>
      <c r="N45" s="55"/>
      <c r="O45" s="8">
        <v>43959</v>
      </c>
      <c r="P45" s="64">
        <v>1.3984700000000001</v>
      </c>
      <c r="Q45" s="64"/>
      <c r="R45" s="65">
        <f>IF(P45="","",T45*M45*LOOKUP(RIGHT($D$2,3),定数!$A$6:$A$13,定数!$B$6:$B$13))</f>
        <v>1660.5121073555722</v>
      </c>
      <c r="S45" s="65"/>
      <c r="T45" s="66">
        <f t="shared" si="6"/>
        <v>102.60000000000159</v>
      </c>
      <c r="U45" s="66"/>
      <c r="V45" t="str">
        <f t="shared" si="9"/>
        <v/>
      </c>
      <c r="W45">
        <f t="shared" si="3"/>
        <v>0</v>
      </c>
      <c r="X45" s="35">
        <f t="shared" si="7"/>
        <v>113290.2997221133</v>
      </c>
      <c r="Y45" s="36">
        <f t="shared" si="8"/>
        <v>0</v>
      </c>
      <c r="Z45">
        <f t="shared" si="4"/>
        <v>1660.5121073555722</v>
      </c>
      <c r="AA45" t="str">
        <f t="shared" si="5"/>
        <v/>
      </c>
    </row>
    <row r="46" spans="2:27" x14ac:dyDescent="0.15">
      <c r="B46" s="43">
        <v>38</v>
      </c>
      <c r="C46" s="63">
        <f t="shared" si="0"/>
        <v>114950.81182946888</v>
      </c>
      <c r="D46" s="63"/>
      <c r="E46" s="55"/>
      <c r="F46" s="8">
        <v>44062</v>
      </c>
      <c r="G46" s="62" t="s">
        <v>3</v>
      </c>
      <c r="H46" s="64">
        <v>1.33409</v>
      </c>
      <c r="I46" s="64"/>
      <c r="J46" s="62">
        <v>74</v>
      </c>
      <c r="K46" s="63">
        <f t="shared" si="1"/>
        <v>1149.5081182946888</v>
      </c>
      <c r="L46" s="63"/>
      <c r="M46" s="6">
        <f>IF(J46="","",(K46/J46)/LOOKUP(RIGHT($D$2,3),定数!$A$6:$A$13,定数!$B$6:$B$13))</f>
        <v>0.12944911242057305</v>
      </c>
      <c r="N46" s="54"/>
      <c r="O46" s="8">
        <v>44065</v>
      </c>
      <c r="P46" s="64">
        <v>1.3232600000000001</v>
      </c>
      <c r="Q46" s="64"/>
      <c r="R46" s="65">
        <f>IF(P46="","",T46*M46*LOOKUP(RIGHT($D$2,3),定数!$A$6:$A$13,定数!$B$6:$B$13))</f>
        <v>1682.3206650177513</v>
      </c>
      <c r="S46" s="65"/>
      <c r="T46" s="66">
        <f t="shared" si="6"/>
        <v>108.29999999999896</v>
      </c>
      <c r="U46" s="66"/>
      <c r="V46" t="str">
        <f t="shared" si="9"/>
        <v/>
      </c>
      <c r="W46">
        <f t="shared" si="3"/>
        <v>0</v>
      </c>
      <c r="X46" s="35">
        <f t="shared" si="7"/>
        <v>114950.81182946888</v>
      </c>
      <c r="Y46" s="36">
        <f t="shared" si="8"/>
        <v>0</v>
      </c>
      <c r="Z46">
        <f t="shared" si="4"/>
        <v>1682.3206650177513</v>
      </c>
      <c r="AA46" t="str">
        <f t="shared" si="5"/>
        <v/>
      </c>
    </row>
    <row r="47" spans="2:27" x14ac:dyDescent="0.15">
      <c r="B47" s="43">
        <v>39</v>
      </c>
      <c r="C47" s="63">
        <f t="shared" si="0"/>
        <v>116633.13249448662</v>
      </c>
      <c r="D47" s="63"/>
      <c r="E47" s="55"/>
      <c r="F47" s="8">
        <v>44098</v>
      </c>
      <c r="G47" s="62" t="s">
        <v>3</v>
      </c>
      <c r="H47" s="64">
        <v>1.28417</v>
      </c>
      <c r="I47" s="64"/>
      <c r="J47" s="62">
        <v>60</v>
      </c>
      <c r="K47" s="63">
        <f t="shared" si="1"/>
        <v>1166.3313249448663</v>
      </c>
      <c r="L47" s="63"/>
      <c r="M47" s="6">
        <f>IF(J47="","",(K47/J47)/LOOKUP(RIGHT($D$2,3),定数!$A$6:$A$13,定数!$B$6:$B$13))</f>
        <v>0.16199046179789808</v>
      </c>
      <c r="N47" s="54"/>
      <c r="O47" s="8">
        <v>44099</v>
      </c>
      <c r="P47" s="64">
        <v>1.2755000000000001</v>
      </c>
      <c r="Q47" s="64"/>
      <c r="R47" s="65">
        <f>IF(P47="","",T47*M47*LOOKUP(RIGHT($D$2,3),定数!$A$6:$A$13,定数!$B$6:$B$13))</f>
        <v>1685.3487645453233</v>
      </c>
      <c r="S47" s="65"/>
      <c r="T47" s="66">
        <f t="shared" si="6"/>
        <v>86.699999999999562</v>
      </c>
      <c r="U47" s="66"/>
      <c r="V47" t="str">
        <f t="shared" si="9"/>
        <v/>
      </c>
      <c r="W47">
        <f t="shared" si="3"/>
        <v>0</v>
      </c>
      <c r="X47" s="35">
        <f t="shared" si="7"/>
        <v>116633.13249448662</v>
      </c>
      <c r="Y47" s="36">
        <f t="shared" si="8"/>
        <v>0</v>
      </c>
      <c r="Z47">
        <f t="shared" si="4"/>
        <v>1685.3487645453233</v>
      </c>
      <c r="AA47" t="str">
        <f t="shared" si="5"/>
        <v/>
      </c>
    </row>
    <row r="48" spans="2:27" x14ac:dyDescent="0.15">
      <c r="B48" s="43">
        <v>40</v>
      </c>
      <c r="C48" s="63">
        <f t="shared" si="0"/>
        <v>118318.48125903195</v>
      </c>
      <c r="D48" s="63"/>
      <c r="E48" s="62">
        <v>2015</v>
      </c>
      <c r="F48" s="8">
        <v>43880</v>
      </c>
      <c r="G48" s="62" t="s">
        <v>4</v>
      </c>
      <c r="H48" s="64">
        <v>1.1416200000000001</v>
      </c>
      <c r="I48" s="64"/>
      <c r="J48" s="62">
        <v>83</v>
      </c>
      <c r="K48" s="63">
        <f t="shared" si="1"/>
        <v>1183.1848125903196</v>
      </c>
      <c r="L48" s="63"/>
      <c r="M48" s="6">
        <f>IF(J48="","",(K48/J48)/LOOKUP(RIGHT($D$2,3),定数!$A$6:$A$13,定数!$B$6:$B$13))</f>
        <v>0.1187936558825622</v>
      </c>
      <c r="N48" s="62">
        <v>2015</v>
      </c>
      <c r="O48" s="8">
        <v>43881</v>
      </c>
      <c r="P48" s="64">
        <v>1.1332500000000001</v>
      </c>
      <c r="Q48" s="64"/>
      <c r="R48" s="65">
        <f>IF(P48="","",T48*M48*LOOKUP(RIGHT($D$2,3),定数!$A$6:$A$13,定数!$B$6:$B$13))</f>
        <v>-1193.1634796844533</v>
      </c>
      <c r="S48" s="65"/>
      <c r="T48" s="66">
        <f t="shared" si="6"/>
        <v>-83.699999999999889</v>
      </c>
      <c r="U48" s="66"/>
      <c r="V48" t="str">
        <f t="shared" si="9"/>
        <v/>
      </c>
      <c r="W48">
        <f t="shared" si="3"/>
        <v>1</v>
      </c>
      <c r="X48" s="35">
        <f t="shared" si="7"/>
        <v>118318.48125903195</v>
      </c>
      <c r="Y48" s="36">
        <f t="shared" si="8"/>
        <v>0</v>
      </c>
      <c r="Z48" t="str">
        <f t="shared" si="4"/>
        <v/>
      </c>
      <c r="AA48">
        <f t="shared" si="5"/>
        <v>-1193.1634796844533</v>
      </c>
    </row>
    <row r="49" spans="2:27" x14ac:dyDescent="0.15">
      <c r="B49" s="43">
        <v>41</v>
      </c>
      <c r="C49" s="63">
        <f t="shared" si="0"/>
        <v>117125.31777934749</v>
      </c>
      <c r="D49" s="63"/>
      <c r="E49" s="55"/>
      <c r="F49" s="8">
        <v>43998</v>
      </c>
      <c r="G49" s="62" t="s">
        <v>4</v>
      </c>
      <c r="H49" s="64">
        <v>1.12971</v>
      </c>
      <c r="I49" s="64"/>
      <c r="J49" s="62">
        <v>146</v>
      </c>
      <c r="K49" s="63">
        <f t="shared" si="1"/>
        <v>1171.2531777934748</v>
      </c>
      <c r="L49" s="63"/>
      <c r="M49" s="6">
        <f>IF(J49="","",(K49/J49)/LOOKUP(RIGHT($D$2,3),定数!$A$6:$A$13,定数!$B$6:$B$13))</f>
        <v>6.6852350330677782E-2</v>
      </c>
      <c r="N49" s="54"/>
      <c r="O49" s="8">
        <v>44005</v>
      </c>
      <c r="P49" s="64">
        <v>1.1149899999999999</v>
      </c>
      <c r="Q49" s="64"/>
      <c r="R49" s="65">
        <f>IF(P49="","",T49*M49*LOOKUP(RIGHT($D$2,3),定数!$A$6:$A$13,定数!$B$6:$B$13))</f>
        <v>-1180.8799162410978</v>
      </c>
      <c r="S49" s="65"/>
      <c r="T49" s="66">
        <f t="shared" si="6"/>
        <v>-147.20000000000067</v>
      </c>
      <c r="U49" s="66"/>
      <c r="V49" t="str">
        <f t="shared" si="9"/>
        <v/>
      </c>
      <c r="W49">
        <f t="shared" si="3"/>
        <v>2</v>
      </c>
      <c r="X49" s="35">
        <f t="shared" si="7"/>
        <v>118318.48125903195</v>
      </c>
      <c r="Y49" s="36">
        <f t="shared" si="8"/>
        <v>1.0084337349397621E-2</v>
      </c>
      <c r="Z49" t="str">
        <f t="shared" si="4"/>
        <v/>
      </c>
      <c r="AA49">
        <f t="shared" si="5"/>
        <v>-1180.8799162410978</v>
      </c>
    </row>
    <row r="50" spans="2:27" x14ac:dyDescent="0.15">
      <c r="B50" s="43">
        <v>42</v>
      </c>
      <c r="C50" s="63">
        <f t="shared" si="0"/>
        <v>115944.43786310639</v>
      </c>
      <c r="D50" s="63"/>
      <c r="E50" s="55"/>
      <c r="F50" s="8">
        <v>44027</v>
      </c>
      <c r="G50" s="62" t="s">
        <v>3</v>
      </c>
      <c r="H50" s="64">
        <v>1.09639</v>
      </c>
      <c r="I50" s="64"/>
      <c r="J50" s="62">
        <v>117</v>
      </c>
      <c r="K50" s="63">
        <f t="shared" si="1"/>
        <v>1159.444378631064</v>
      </c>
      <c r="L50" s="63"/>
      <c r="M50" s="6">
        <f>IF(J50="","",(K50/J50)/LOOKUP(RIGHT($D$2,3),定数!$A$6:$A$13,定数!$B$6:$B$13))</f>
        <v>8.2581508449505986E-2</v>
      </c>
      <c r="N50" s="54"/>
      <c r="O50" s="8">
        <v>44039</v>
      </c>
      <c r="P50" s="64">
        <v>1.1081799999999999</v>
      </c>
      <c r="Q50" s="64"/>
      <c r="R50" s="65">
        <f>IF(P50="","",T50*M50*LOOKUP(RIGHT($D$2,3),定数!$A$6:$A$13,定数!$B$6:$B$13))</f>
        <v>-1168.3631815436074</v>
      </c>
      <c r="S50" s="65"/>
      <c r="T50" s="66">
        <f t="shared" si="6"/>
        <v>-117.89999999999966</v>
      </c>
      <c r="U50" s="66"/>
      <c r="V50" t="str">
        <f t="shared" si="9"/>
        <v/>
      </c>
      <c r="W50">
        <f t="shared" si="3"/>
        <v>3</v>
      </c>
      <c r="X50" s="35">
        <f t="shared" si="7"/>
        <v>118318.48125903195</v>
      </c>
      <c r="Y50" s="36">
        <f t="shared" si="8"/>
        <v>2.0064856907080486E-2</v>
      </c>
      <c r="Z50" t="str">
        <f t="shared" si="4"/>
        <v/>
      </c>
      <c r="AA50">
        <f t="shared" si="5"/>
        <v>-1168.3631815436074</v>
      </c>
    </row>
    <row r="51" spans="2:27" x14ac:dyDescent="0.15">
      <c r="B51" s="43">
        <v>43</v>
      </c>
      <c r="C51" s="63">
        <f t="shared" si="0"/>
        <v>114776.07468156278</v>
      </c>
      <c r="D51" s="63"/>
      <c r="E51" s="62">
        <v>2016</v>
      </c>
      <c r="F51" s="8">
        <v>43943</v>
      </c>
      <c r="G51" s="62" t="s">
        <v>3</v>
      </c>
      <c r="H51" s="64">
        <v>1.12686</v>
      </c>
      <c r="I51" s="64"/>
      <c r="J51" s="62">
        <v>130</v>
      </c>
      <c r="K51" s="63">
        <f t="shared" si="1"/>
        <v>1147.7607468156277</v>
      </c>
      <c r="L51" s="63"/>
      <c r="M51" s="6">
        <f>IF(J51="","",(K51/J51)/LOOKUP(RIGHT($D$2,3),定数!$A$6:$A$13,定数!$B$6:$B$13))</f>
        <v>7.3574406847155618E-2</v>
      </c>
      <c r="N51" s="62">
        <v>2016</v>
      </c>
      <c r="O51" s="8">
        <v>43950</v>
      </c>
      <c r="P51" s="67">
        <v>1.13995</v>
      </c>
      <c r="Q51" s="68"/>
      <c r="R51" s="65">
        <f>IF(P51="","",T51*M51*LOOKUP(RIGHT($D$2,3),定数!$A$6:$A$13,定数!$B$6:$B$13))</f>
        <v>-1155.7067827551246</v>
      </c>
      <c r="S51" s="65"/>
      <c r="T51" s="66">
        <f t="shared" si="6"/>
        <v>-130.90000000000046</v>
      </c>
      <c r="U51" s="66"/>
      <c r="V51" t="str">
        <f t="shared" si="9"/>
        <v/>
      </c>
      <c r="W51">
        <f t="shared" si="3"/>
        <v>4</v>
      </c>
      <c r="X51" s="35">
        <f t="shared" si="7"/>
        <v>118318.48125903195</v>
      </c>
      <c r="Y51" s="36">
        <f t="shared" si="8"/>
        <v>2.9939587964401437E-2</v>
      </c>
      <c r="Z51" t="str">
        <f t="shared" si="4"/>
        <v/>
      </c>
      <c r="AA51">
        <f t="shared" si="5"/>
        <v>-1155.7067827551246</v>
      </c>
    </row>
    <row r="52" spans="2:27" x14ac:dyDescent="0.15">
      <c r="B52" s="43">
        <v>44</v>
      </c>
      <c r="C52" s="63">
        <f t="shared" si="0"/>
        <v>113620.36789880766</v>
      </c>
      <c r="D52" s="63"/>
      <c r="E52" s="54"/>
      <c r="F52" s="8">
        <v>44025</v>
      </c>
      <c r="G52" s="62" t="s">
        <v>3</v>
      </c>
      <c r="H52" s="64">
        <v>1.10507</v>
      </c>
      <c r="I52" s="64"/>
      <c r="J52" s="62">
        <v>75</v>
      </c>
      <c r="K52" s="63">
        <f t="shared" si="1"/>
        <v>1136.2036789880765</v>
      </c>
      <c r="L52" s="63"/>
      <c r="M52" s="6">
        <f>IF(J52="","",(K52/J52)/LOOKUP(RIGHT($D$2,3),定数!$A$6:$A$13,定数!$B$6:$B$13))</f>
        <v>0.1262448532208974</v>
      </c>
      <c r="N52" s="54"/>
      <c r="O52" s="8">
        <v>44026</v>
      </c>
      <c r="P52" s="64">
        <v>1.1127</v>
      </c>
      <c r="Q52" s="64"/>
      <c r="R52" s="65">
        <f>IF(P52="","",T52*M52*LOOKUP(RIGHT($D$2,3),定数!$A$6:$A$13,定数!$B$6:$B$13))</f>
        <v>-1155.8978760905404</v>
      </c>
      <c r="S52" s="65"/>
      <c r="T52" s="66">
        <f t="shared" si="6"/>
        <v>-76.300000000000253</v>
      </c>
      <c r="U52" s="66"/>
      <c r="V52" t="str">
        <f t="shared" si="9"/>
        <v/>
      </c>
      <c r="W52">
        <f t="shared" si="3"/>
        <v>5</v>
      </c>
      <c r="X52" s="35">
        <f t="shared" si="7"/>
        <v>118318.48125903195</v>
      </c>
      <c r="Y52" s="36">
        <f t="shared" si="8"/>
        <v>3.9707350113282969E-2</v>
      </c>
      <c r="Z52" t="str">
        <f t="shared" si="4"/>
        <v/>
      </c>
      <c r="AA52">
        <f t="shared" si="5"/>
        <v>-1155.8978760905404</v>
      </c>
    </row>
    <row r="53" spans="2:27" x14ac:dyDescent="0.15">
      <c r="B53" s="43">
        <v>45</v>
      </c>
      <c r="C53" s="63">
        <f t="shared" si="0"/>
        <v>112464.47002271711</v>
      </c>
      <c r="D53" s="63"/>
      <c r="E53" s="54"/>
      <c r="F53" s="8">
        <v>44191</v>
      </c>
      <c r="G53" s="62" t="s">
        <v>3</v>
      </c>
      <c r="H53" s="64">
        <v>1.04203</v>
      </c>
      <c r="I53" s="64"/>
      <c r="J53" s="62">
        <v>79</v>
      </c>
      <c r="K53" s="63">
        <f t="shared" si="1"/>
        <v>1124.6447002271711</v>
      </c>
      <c r="L53" s="63"/>
      <c r="M53" s="6">
        <f>IF(J53="","",(K53/J53)/LOOKUP(RIGHT($D$2,3),定数!$A$6:$A$13,定数!$B$6:$B$13))</f>
        <v>0.11863340719695899</v>
      </c>
      <c r="N53" s="54"/>
      <c r="O53" s="8">
        <v>44195</v>
      </c>
      <c r="P53" s="64">
        <v>1.04999</v>
      </c>
      <c r="Q53" s="64"/>
      <c r="R53" s="65">
        <f>IF(P53="","",T53*M53*LOOKUP(RIGHT($D$2,3),定数!$A$6:$A$13,定数!$B$6:$B$13))</f>
        <v>-1133.1863055453475</v>
      </c>
      <c r="S53" s="65"/>
      <c r="T53" s="66">
        <f t="shared" si="6"/>
        <v>-79.599999999999667</v>
      </c>
      <c r="U53" s="66"/>
      <c r="V53" t="str">
        <f t="shared" si="9"/>
        <v/>
      </c>
      <c r="W53">
        <f t="shared" si="3"/>
        <v>6</v>
      </c>
      <c r="X53" s="35">
        <f t="shared" si="7"/>
        <v>118318.48125903195</v>
      </c>
      <c r="Y53" s="36">
        <f t="shared" si="8"/>
        <v>4.9476727338130577E-2</v>
      </c>
      <c r="Z53" t="str">
        <f t="shared" si="4"/>
        <v/>
      </c>
      <c r="AA53">
        <f t="shared" si="5"/>
        <v>-1133.1863055453475</v>
      </c>
    </row>
    <row r="54" spans="2:27" x14ac:dyDescent="0.15">
      <c r="B54" s="43">
        <v>46</v>
      </c>
      <c r="C54" s="63">
        <f t="shared" si="0"/>
        <v>111331.28371717177</v>
      </c>
      <c r="D54" s="63"/>
      <c r="E54" s="62">
        <v>2017</v>
      </c>
      <c r="F54" s="8">
        <v>43842</v>
      </c>
      <c r="G54" s="62" t="s">
        <v>4</v>
      </c>
      <c r="H54" s="64">
        <v>1.06236</v>
      </c>
      <c r="I54" s="64"/>
      <c r="J54" s="62">
        <v>171</v>
      </c>
      <c r="K54" s="63">
        <f t="shared" si="1"/>
        <v>1113.3128371717178</v>
      </c>
      <c r="L54" s="63"/>
      <c r="M54" s="6">
        <f>IF(J54="","",(K54/J54)/LOOKUP(RIGHT($D$2,3),定数!$A$6:$A$13,定数!$B$6:$B$13))</f>
        <v>5.4255011558075911E-2</v>
      </c>
      <c r="N54" s="54">
        <v>2017</v>
      </c>
      <c r="O54" s="8">
        <v>43917</v>
      </c>
      <c r="P54" s="64">
        <v>1.0876399999999999</v>
      </c>
      <c r="Q54" s="64"/>
      <c r="R54" s="65">
        <f>IF(P54="","",T54*M54*LOOKUP(RIGHT($D$2,3),定数!$A$6:$A$13,定数!$B$6:$B$13))</f>
        <v>1645.880030625789</v>
      </c>
      <c r="S54" s="65"/>
      <c r="T54" s="66">
        <f t="shared" si="6"/>
        <v>252.7999999999997</v>
      </c>
      <c r="U54" s="66"/>
      <c r="V54" t="str">
        <f t="shared" si="9"/>
        <v/>
      </c>
      <c r="W54">
        <f t="shared" si="3"/>
        <v>0</v>
      </c>
      <c r="X54" s="35">
        <f t="shared" si="7"/>
        <v>118318.48125903195</v>
      </c>
      <c r="Y54" s="36">
        <f t="shared" si="8"/>
        <v>5.9054151705710822E-2</v>
      </c>
      <c r="Z54">
        <f t="shared" si="4"/>
        <v>1645.880030625789</v>
      </c>
      <c r="AA54" t="str">
        <f t="shared" si="5"/>
        <v/>
      </c>
    </row>
    <row r="55" spans="2:27" x14ac:dyDescent="0.15">
      <c r="B55" s="43">
        <v>47</v>
      </c>
      <c r="C55" s="63">
        <f t="shared" si="0"/>
        <v>112977.16374779756</v>
      </c>
      <c r="D55" s="63"/>
      <c r="E55" s="54"/>
      <c r="F55" s="8">
        <v>43882</v>
      </c>
      <c r="G55" s="62" t="s">
        <v>3</v>
      </c>
      <c r="H55" s="64">
        <v>1.06019</v>
      </c>
      <c r="I55" s="64"/>
      <c r="J55" s="62">
        <v>31</v>
      </c>
      <c r="K55" s="63">
        <f t="shared" si="1"/>
        <v>1129.7716374779757</v>
      </c>
      <c r="L55" s="63"/>
      <c r="M55" s="6">
        <f>IF(J55="","",(K55/J55)/LOOKUP(RIGHT($D$2,3),定数!$A$6:$A$13,定数!$B$6:$B$13))</f>
        <v>0.30370205308547737</v>
      </c>
      <c r="N55" s="54"/>
      <c r="O55" s="8">
        <v>43882</v>
      </c>
      <c r="P55" s="64">
        <v>1.0568299999999999</v>
      </c>
      <c r="Q55" s="64"/>
      <c r="R55" s="65">
        <f>IF(P55="","",T55*M55*LOOKUP(RIGHT($D$2,3),定数!$A$6:$A$13,定数!$B$6:$B$13))</f>
        <v>1224.5266780406555</v>
      </c>
      <c r="S55" s="65"/>
      <c r="T55" s="66">
        <f t="shared" si="6"/>
        <v>33.600000000000293</v>
      </c>
      <c r="U55" s="66"/>
      <c r="V55" t="str">
        <f t="shared" si="9"/>
        <v/>
      </c>
      <c r="W55">
        <f t="shared" si="3"/>
        <v>0</v>
      </c>
      <c r="X55" s="35">
        <f t="shared" si="7"/>
        <v>118318.48125903195</v>
      </c>
      <c r="Y55" s="36">
        <f t="shared" si="8"/>
        <v>4.5143560451395337E-2</v>
      </c>
      <c r="Z55">
        <f t="shared" si="4"/>
        <v>1224.5266780406555</v>
      </c>
      <c r="AA55" t="str">
        <f t="shared" si="5"/>
        <v/>
      </c>
    </row>
    <row r="56" spans="2:27" x14ac:dyDescent="0.15">
      <c r="B56" s="43">
        <v>48</v>
      </c>
      <c r="C56" s="63">
        <f t="shared" si="0"/>
        <v>114201.69042583821</v>
      </c>
      <c r="D56" s="63"/>
      <c r="E56" s="54"/>
      <c r="F56" s="8">
        <v>43891</v>
      </c>
      <c r="G56" s="62" t="s">
        <v>3</v>
      </c>
      <c r="H56" s="64">
        <v>1.0567</v>
      </c>
      <c r="I56" s="64"/>
      <c r="J56" s="62">
        <v>63</v>
      </c>
      <c r="K56" s="63">
        <f t="shared" si="1"/>
        <v>1142.0169042583821</v>
      </c>
      <c r="L56" s="63"/>
      <c r="M56" s="6">
        <f>IF(J56="","",(K56/J56)/LOOKUP(RIGHT($D$2,3),定数!$A$6:$A$13,定数!$B$6:$B$13))</f>
        <v>0.15106043707121455</v>
      </c>
      <c r="N56" s="54"/>
      <c r="O56" s="8">
        <v>43896</v>
      </c>
      <c r="P56" s="64">
        <v>1.06308</v>
      </c>
      <c r="Q56" s="64"/>
      <c r="R56" s="65">
        <f>IF(P56="","",T56*M56*LOOKUP(RIGHT($D$2,3),定数!$A$6:$A$13,定数!$B$6:$B$13))</f>
        <v>-1156.5187062172281</v>
      </c>
      <c r="S56" s="65"/>
      <c r="T56" s="66">
        <f t="shared" si="6"/>
        <v>-63.800000000000523</v>
      </c>
      <c r="U56" s="66"/>
      <c r="V56" t="str">
        <f t="shared" si="9"/>
        <v/>
      </c>
      <c r="W56">
        <f t="shared" si="3"/>
        <v>1</v>
      </c>
      <c r="X56" s="35">
        <f t="shared" si="7"/>
        <v>118318.48125903195</v>
      </c>
      <c r="Y56" s="36">
        <f t="shared" si="8"/>
        <v>3.4794148719513585E-2</v>
      </c>
      <c r="Z56" t="str">
        <f t="shared" si="4"/>
        <v/>
      </c>
      <c r="AA56">
        <f t="shared" si="5"/>
        <v>-1156.5187062172281</v>
      </c>
    </row>
    <row r="57" spans="2:27" x14ac:dyDescent="0.15">
      <c r="B57" s="43">
        <v>49</v>
      </c>
      <c r="C57" s="63">
        <f t="shared" si="0"/>
        <v>113045.17171962098</v>
      </c>
      <c r="D57" s="63"/>
      <c r="E57" s="54"/>
      <c r="F57" s="8">
        <v>44075</v>
      </c>
      <c r="G57" s="62" t="s">
        <v>4</v>
      </c>
      <c r="H57" s="64">
        <v>1.19133</v>
      </c>
      <c r="I57" s="64"/>
      <c r="J57" s="62">
        <v>91</v>
      </c>
      <c r="K57" s="63">
        <f t="shared" si="1"/>
        <v>1130.4517171962098</v>
      </c>
      <c r="L57" s="63"/>
      <c r="M57" s="6">
        <f>IF(J57="","",(K57/J57)/LOOKUP(RIGHT($D$2,3),定数!$A$6:$A$13,定数!$B$6:$B$13))</f>
        <v>0.10352121952346244</v>
      </c>
      <c r="N57" s="54"/>
      <c r="O57" s="8">
        <v>44081</v>
      </c>
      <c r="P57" s="64">
        <v>1.2046600000000001</v>
      </c>
      <c r="Q57" s="64"/>
      <c r="R57" s="65">
        <f>IF(P57="","",T57*M57*LOOKUP(RIGHT($D$2,3),定数!$A$6:$A$13,定数!$B$6:$B$13))</f>
        <v>1655.925427497313</v>
      </c>
      <c r="S57" s="65"/>
      <c r="T57" s="66">
        <f t="shared" si="6"/>
        <v>133.30000000000064</v>
      </c>
      <c r="U57" s="66"/>
      <c r="V57" t="str">
        <f t="shared" si="9"/>
        <v/>
      </c>
      <c r="W57">
        <f t="shared" si="3"/>
        <v>0</v>
      </c>
      <c r="X57" s="35">
        <f t="shared" si="7"/>
        <v>118318.48125903195</v>
      </c>
      <c r="Y57" s="36">
        <f t="shared" si="8"/>
        <v>4.4568773054703414E-2</v>
      </c>
      <c r="Z57">
        <f t="shared" si="4"/>
        <v>1655.925427497313</v>
      </c>
      <c r="AA57" t="str">
        <f t="shared" si="5"/>
        <v/>
      </c>
    </row>
    <row r="58" spans="2:27" x14ac:dyDescent="0.15">
      <c r="B58" s="43">
        <v>50</v>
      </c>
      <c r="C58" s="63">
        <f t="shared" si="0"/>
        <v>114701.09714711829</v>
      </c>
      <c r="D58" s="63"/>
      <c r="E58" s="62">
        <v>2018</v>
      </c>
      <c r="F58" s="8">
        <v>43966</v>
      </c>
      <c r="G58" s="62" t="s">
        <v>3</v>
      </c>
      <c r="H58" s="64">
        <v>1.1924999999999999</v>
      </c>
      <c r="I58" s="64"/>
      <c r="J58" s="62">
        <v>71</v>
      </c>
      <c r="K58" s="63">
        <f t="shared" si="1"/>
        <v>1147.010971471183</v>
      </c>
      <c r="L58" s="63"/>
      <c r="M58" s="6">
        <f>IF(J58="","",(K58/J58)/LOOKUP(RIGHT($D$2,3),定数!$A$6:$A$13,定数!$B$6:$B$13))</f>
        <v>0.1346257008768994</v>
      </c>
      <c r="N58" s="54">
        <v>2018</v>
      </c>
      <c r="O58" s="8">
        <v>43966</v>
      </c>
      <c r="P58" s="64">
        <v>1.1820900000000001</v>
      </c>
      <c r="Q58" s="64"/>
      <c r="R58" s="65">
        <f>IF(P58="","",T58*M58*LOOKUP(RIGHT($D$2,3),定数!$A$6:$A$13,定数!$B$6:$B$13))</f>
        <v>1681.7442553541964</v>
      </c>
      <c r="S58" s="65"/>
      <c r="T58" s="66">
        <f t="shared" si="6"/>
        <v>104.09999999999809</v>
      </c>
      <c r="U58" s="66"/>
      <c r="V58" t="str">
        <f t="shared" si="9"/>
        <v/>
      </c>
      <c r="W58">
        <f t="shared" si="3"/>
        <v>0</v>
      </c>
      <c r="X58" s="35">
        <f t="shared" si="7"/>
        <v>118318.48125903195</v>
      </c>
      <c r="Y58" s="36">
        <f t="shared" si="8"/>
        <v>3.0573280466592578E-2</v>
      </c>
      <c r="Z58">
        <f t="shared" si="4"/>
        <v>1681.7442553541964</v>
      </c>
      <c r="AA58" t="str">
        <f t="shared" si="5"/>
        <v/>
      </c>
    </row>
    <row r="59" spans="2:27" x14ac:dyDescent="0.15">
      <c r="B59" s="43">
        <v>51</v>
      </c>
      <c r="C59" s="63">
        <f t="shared" si="0"/>
        <v>116382.84140247248</v>
      </c>
      <c r="D59" s="63"/>
      <c r="E59" s="54"/>
      <c r="F59" s="8">
        <v>44140</v>
      </c>
      <c r="G59" s="62" t="s">
        <v>3</v>
      </c>
      <c r="H59" s="64">
        <v>1.1370800000000001</v>
      </c>
      <c r="I59" s="64"/>
      <c r="J59" s="62">
        <v>85</v>
      </c>
      <c r="K59" s="63">
        <f t="shared" si="1"/>
        <v>1163.8284140247249</v>
      </c>
      <c r="L59" s="63"/>
      <c r="M59" s="6">
        <f>IF(J59="","",(K59/J59)/LOOKUP(RIGHT($D$2,3),定数!$A$6:$A$13,定数!$B$6:$B$13))</f>
        <v>0.11410082490438481</v>
      </c>
      <c r="N59" s="54"/>
      <c r="O59" s="8">
        <v>44142</v>
      </c>
      <c r="P59" s="64">
        <v>1.1456500000000001</v>
      </c>
      <c r="Q59" s="64"/>
      <c r="R59" s="65">
        <f>IF(P59="","",T59*M59*LOOKUP(RIGHT($D$2,3),定数!$A$6:$A$13,定数!$B$6:$B$13))</f>
        <v>-1173.4128833166887</v>
      </c>
      <c r="S59" s="65"/>
      <c r="T59" s="66">
        <f t="shared" si="6"/>
        <v>-85.699999999999662</v>
      </c>
      <c r="U59" s="66"/>
      <c r="V59" t="str">
        <f t="shared" si="9"/>
        <v/>
      </c>
      <c r="W59">
        <f t="shared" si="3"/>
        <v>1</v>
      </c>
      <c r="X59" s="35">
        <f t="shared" si="7"/>
        <v>118318.48125903195</v>
      </c>
      <c r="Y59" s="36">
        <f t="shared" si="8"/>
        <v>1.6359573212588963E-2</v>
      </c>
      <c r="Z59" t="str">
        <f t="shared" si="4"/>
        <v/>
      </c>
      <c r="AA59">
        <f t="shared" si="5"/>
        <v>-1173.4128833166887</v>
      </c>
    </row>
    <row r="60" spans="2:27" x14ac:dyDescent="0.15">
      <c r="B60" s="43">
        <v>52</v>
      </c>
      <c r="C60" s="63">
        <f t="shared" si="0"/>
        <v>115209.42851915579</v>
      </c>
      <c r="D60" s="63"/>
      <c r="E60" s="62">
        <v>2020</v>
      </c>
      <c r="F60" s="8">
        <v>44047</v>
      </c>
      <c r="G60" s="62" t="s">
        <v>4</v>
      </c>
      <c r="H60" s="64">
        <v>1.1797599999999999</v>
      </c>
      <c r="I60" s="64"/>
      <c r="J60" s="62">
        <v>102</v>
      </c>
      <c r="K60" s="63">
        <f t="shared" si="1"/>
        <v>1152.0942851915579</v>
      </c>
      <c r="L60" s="63"/>
      <c r="M60" s="6">
        <f>IF(J60="","",(K60/J60)/LOOKUP(RIGHT($D$2,3),定数!$A$6:$A$13,定数!$B$6:$B$13))</f>
        <v>9.41253500973495E-2</v>
      </c>
      <c r="N60" s="54">
        <v>2020</v>
      </c>
      <c r="O60" s="8">
        <v>44061</v>
      </c>
      <c r="P60" s="64">
        <v>1.19479</v>
      </c>
      <c r="Q60" s="64"/>
      <c r="R60" s="65">
        <f>IF(P60="","",T60*M60*LOOKUP(RIGHT($D$2,3),定数!$A$6:$A$13,定数!$B$6:$B$13))</f>
        <v>1697.6448143558066</v>
      </c>
      <c r="S60" s="65"/>
      <c r="T60" s="66">
        <f t="shared" si="6"/>
        <v>150.30000000000098</v>
      </c>
      <c r="U60" s="66"/>
      <c r="V60" t="str">
        <f t="shared" si="9"/>
        <v/>
      </c>
      <c r="W60">
        <f t="shared" si="3"/>
        <v>0</v>
      </c>
      <c r="X60" s="35">
        <f t="shared" si="7"/>
        <v>118318.48125903195</v>
      </c>
      <c r="Y60" s="36">
        <f t="shared" si="8"/>
        <v>2.6276983162669132E-2</v>
      </c>
      <c r="Z60">
        <f t="shared" si="4"/>
        <v>1697.6448143558066</v>
      </c>
      <c r="AA60" t="str">
        <f t="shared" si="5"/>
        <v/>
      </c>
    </row>
    <row r="61" spans="2:27" x14ac:dyDescent="0.15">
      <c r="B61" s="43">
        <v>53</v>
      </c>
      <c r="C61" s="63">
        <f t="shared" si="0"/>
        <v>116907.07333351159</v>
      </c>
      <c r="D61" s="63"/>
      <c r="E61" s="54"/>
      <c r="F61" s="8"/>
      <c r="G61" s="43"/>
      <c r="H61" s="64"/>
      <c r="I61" s="64"/>
      <c r="J61" s="54"/>
      <c r="K61" s="63" t="str">
        <f t="shared" si="1"/>
        <v/>
      </c>
      <c r="L61" s="63"/>
      <c r="M61" s="6" t="str">
        <f>IF(J61="","",(K61/J61)/LOOKUP(RIGHT($D$2,3),定数!$A$6:$A$13,定数!$B$6:$B$13))</f>
        <v/>
      </c>
      <c r="N61" s="54"/>
      <c r="O61" s="8"/>
      <c r="P61" s="64"/>
      <c r="Q61" s="64"/>
      <c r="R61" s="65" t="str">
        <f>IF(P61="","",T61*M61*LOOKUP(RIGHT($D$2,3),定数!$A$6:$A$13,定数!$B$6:$B$13))</f>
        <v/>
      </c>
      <c r="S61" s="65"/>
      <c r="T61" s="66" t="str">
        <f t="shared" si="6"/>
        <v/>
      </c>
      <c r="U61" s="66"/>
      <c r="V61" t="str">
        <f t="shared" si="9"/>
        <v/>
      </c>
      <c r="W61" t="str">
        <f t="shared" si="3"/>
        <v/>
      </c>
      <c r="X61" s="35">
        <f t="shared" si="7"/>
        <v>118318.48125903195</v>
      </c>
      <c r="Y61" s="36">
        <f t="shared" si="8"/>
        <v>1.1928888120448344E-2</v>
      </c>
      <c r="Z61" t="str">
        <f t="shared" si="4"/>
        <v/>
      </c>
      <c r="AA61" t="str">
        <f t="shared" si="5"/>
        <v/>
      </c>
    </row>
    <row r="62" spans="2:27" x14ac:dyDescent="0.15">
      <c r="B62" s="43">
        <v>54</v>
      </c>
      <c r="C62" s="63" t="str">
        <f t="shared" si="0"/>
        <v/>
      </c>
      <c r="D62" s="63"/>
      <c r="E62" s="54"/>
      <c r="F62" s="8"/>
      <c r="G62" s="43"/>
      <c r="H62" s="64"/>
      <c r="I62" s="64"/>
      <c r="J62" s="54"/>
      <c r="K62" s="63" t="str">
        <f t="shared" si="1"/>
        <v/>
      </c>
      <c r="L62" s="63"/>
      <c r="M62" s="6" t="str">
        <f>IF(J62="","",(K62/J62)/LOOKUP(RIGHT($D$2,3),定数!$A$6:$A$13,定数!$B$6:$B$13))</f>
        <v/>
      </c>
      <c r="N62" s="54"/>
      <c r="O62" s="8"/>
      <c r="P62" s="64"/>
      <c r="Q62" s="64"/>
      <c r="R62" s="65" t="str">
        <f>IF(P62="","",T62*M62*LOOKUP(RIGHT($D$2,3),定数!$A$6:$A$13,定数!$B$6:$B$13))</f>
        <v/>
      </c>
      <c r="S62" s="65"/>
      <c r="T62" s="66" t="str">
        <f t="shared" si="6"/>
        <v/>
      </c>
      <c r="U62" s="66"/>
      <c r="V62" t="str">
        <f t="shared" si="9"/>
        <v/>
      </c>
      <c r="W62" t="str">
        <f t="shared" si="3"/>
        <v/>
      </c>
      <c r="X62" s="35" t="str">
        <f t="shared" si="7"/>
        <v/>
      </c>
      <c r="Y62" s="36" t="str">
        <f t="shared" si="8"/>
        <v/>
      </c>
      <c r="Z62" t="str">
        <f t="shared" si="4"/>
        <v/>
      </c>
      <c r="AA62" t="str">
        <f t="shared" si="5"/>
        <v/>
      </c>
    </row>
    <row r="63" spans="2:27" x14ac:dyDescent="0.15">
      <c r="B63" s="43">
        <v>55</v>
      </c>
      <c r="C63" s="63" t="str">
        <f t="shared" si="0"/>
        <v/>
      </c>
      <c r="D63" s="63"/>
      <c r="E63" s="54"/>
      <c r="F63" s="8"/>
      <c r="G63" s="43"/>
      <c r="H63" s="64"/>
      <c r="I63" s="64"/>
      <c r="J63" s="54"/>
      <c r="K63" s="63" t="str">
        <f t="shared" si="1"/>
        <v/>
      </c>
      <c r="L63" s="63"/>
      <c r="M63" s="6" t="str">
        <f>IF(J63="","",(K63/J63)/LOOKUP(RIGHT($D$2,3),定数!$A$6:$A$13,定数!$B$6:$B$13))</f>
        <v/>
      </c>
      <c r="N63" s="54"/>
      <c r="O63" s="8"/>
      <c r="P63" s="64"/>
      <c r="Q63" s="64"/>
      <c r="R63" s="65" t="str">
        <f>IF(P63="","",T63*M63*LOOKUP(RIGHT($D$2,3),定数!$A$6:$A$13,定数!$B$6:$B$13))</f>
        <v/>
      </c>
      <c r="S63" s="65"/>
      <c r="T63" s="66" t="str">
        <f t="shared" si="6"/>
        <v/>
      </c>
      <c r="U63" s="66"/>
      <c r="V63" t="str">
        <f t="shared" si="9"/>
        <v/>
      </c>
      <c r="W63" t="str">
        <f t="shared" si="3"/>
        <v/>
      </c>
      <c r="X63" s="35" t="str">
        <f t="shared" si="7"/>
        <v/>
      </c>
      <c r="Y63" s="36" t="str">
        <f t="shared" si="8"/>
        <v/>
      </c>
      <c r="Z63" t="str">
        <f t="shared" si="4"/>
        <v/>
      </c>
      <c r="AA63" t="str">
        <f t="shared" si="5"/>
        <v/>
      </c>
    </row>
    <row r="64" spans="2:27" x14ac:dyDescent="0.15">
      <c r="B64" s="43">
        <v>56</v>
      </c>
      <c r="C64" s="63" t="str">
        <f t="shared" si="0"/>
        <v/>
      </c>
      <c r="D64" s="63"/>
      <c r="E64" s="54"/>
      <c r="F64" s="8"/>
      <c r="G64" s="43"/>
      <c r="H64" s="64"/>
      <c r="I64" s="64"/>
      <c r="J64" s="54"/>
      <c r="K64" s="63" t="str">
        <f t="shared" si="1"/>
        <v/>
      </c>
      <c r="L64" s="63"/>
      <c r="M64" s="6" t="str">
        <f>IF(J64="","",(K64/J64)/LOOKUP(RIGHT($D$2,3),定数!$A$6:$A$13,定数!$B$6:$B$13))</f>
        <v/>
      </c>
      <c r="N64" s="54"/>
      <c r="O64" s="8"/>
      <c r="P64" s="64"/>
      <c r="Q64" s="64"/>
      <c r="R64" s="65" t="str">
        <f>IF(P64="","",T64*M64*LOOKUP(RIGHT($D$2,3),定数!$A$6:$A$13,定数!$B$6:$B$13))</f>
        <v/>
      </c>
      <c r="S64" s="65"/>
      <c r="T64" s="66" t="str">
        <f t="shared" si="6"/>
        <v/>
      </c>
      <c r="U64" s="66"/>
      <c r="V64" t="str">
        <f t="shared" si="9"/>
        <v/>
      </c>
      <c r="W64" t="str">
        <f t="shared" si="3"/>
        <v/>
      </c>
      <c r="X64" s="35" t="str">
        <f t="shared" si="7"/>
        <v/>
      </c>
      <c r="Y64" s="36" t="str">
        <f t="shared" si="8"/>
        <v/>
      </c>
      <c r="Z64" t="str">
        <f t="shared" si="4"/>
        <v/>
      </c>
      <c r="AA64" t="str">
        <f t="shared" si="5"/>
        <v/>
      </c>
    </row>
    <row r="65" spans="2:27" x14ac:dyDescent="0.15">
      <c r="B65" s="43">
        <v>57</v>
      </c>
      <c r="C65" s="63" t="str">
        <f t="shared" si="0"/>
        <v/>
      </c>
      <c r="D65" s="63"/>
      <c r="E65" s="54"/>
      <c r="F65" s="8"/>
      <c r="G65" s="43"/>
      <c r="H65" s="64"/>
      <c r="I65" s="64"/>
      <c r="J65" s="54"/>
      <c r="K65" s="63" t="str">
        <f t="shared" si="1"/>
        <v/>
      </c>
      <c r="L65" s="63"/>
      <c r="M65" s="6" t="str">
        <f>IF(J65="","",(K65/J65)/LOOKUP(RIGHT($D$2,3),定数!$A$6:$A$13,定数!$B$6:$B$13))</f>
        <v/>
      </c>
      <c r="N65" s="54"/>
      <c r="O65" s="8"/>
      <c r="P65" s="64"/>
      <c r="Q65" s="64"/>
      <c r="R65" s="65" t="str">
        <f>IF(P65="","",T65*M65*LOOKUP(RIGHT($D$2,3),定数!$A$6:$A$13,定数!$B$6:$B$13))</f>
        <v/>
      </c>
      <c r="S65" s="65"/>
      <c r="T65" s="66" t="str">
        <f t="shared" si="6"/>
        <v/>
      </c>
      <c r="U65" s="66"/>
      <c r="V65" t="str">
        <f t="shared" si="9"/>
        <v/>
      </c>
      <c r="W65" t="str">
        <f t="shared" si="3"/>
        <v/>
      </c>
      <c r="X65" s="35" t="str">
        <f t="shared" si="7"/>
        <v/>
      </c>
      <c r="Y65" s="36" t="str">
        <f t="shared" si="8"/>
        <v/>
      </c>
      <c r="Z65" t="str">
        <f t="shared" si="4"/>
        <v/>
      </c>
      <c r="AA65" t="str">
        <f t="shared" si="5"/>
        <v/>
      </c>
    </row>
    <row r="66" spans="2:27" x14ac:dyDescent="0.15">
      <c r="B66" s="43">
        <v>58</v>
      </c>
      <c r="C66" s="63" t="str">
        <f t="shared" si="0"/>
        <v/>
      </c>
      <c r="D66" s="63"/>
      <c r="E66" s="54"/>
      <c r="F66" s="8"/>
      <c r="G66" s="43"/>
      <c r="H66" s="64"/>
      <c r="I66" s="64"/>
      <c r="J66" s="54"/>
      <c r="K66" s="63" t="str">
        <f t="shared" si="1"/>
        <v/>
      </c>
      <c r="L66" s="63"/>
      <c r="M66" s="6" t="str">
        <f>IF(J66="","",(K66/J66)/LOOKUP(RIGHT($D$2,3),定数!$A$6:$A$13,定数!$B$6:$B$13))</f>
        <v/>
      </c>
      <c r="N66" s="54"/>
      <c r="O66" s="8"/>
      <c r="P66" s="64"/>
      <c r="Q66" s="64"/>
      <c r="R66" s="65" t="str">
        <f>IF(P66="","",T66*M66*LOOKUP(RIGHT($D$2,3),定数!$A$6:$A$13,定数!$B$6:$B$13))</f>
        <v/>
      </c>
      <c r="S66" s="65"/>
      <c r="T66" s="66" t="str">
        <f t="shared" si="6"/>
        <v/>
      </c>
      <c r="U66" s="66"/>
      <c r="V66" t="str">
        <f t="shared" si="9"/>
        <v/>
      </c>
      <c r="W66" t="str">
        <f t="shared" si="3"/>
        <v/>
      </c>
      <c r="X66" s="35" t="str">
        <f t="shared" si="7"/>
        <v/>
      </c>
      <c r="Y66" s="36" t="str">
        <f t="shared" si="8"/>
        <v/>
      </c>
      <c r="Z66" t="str">
        <f t="shared" si="4"/>
        <v/>
      </c>
      <c r="AA66" t="str">
        <f t="shared" si="5"/>
        <v/>
      </c>
    </row>
    <row r="67" spans="2:27" x14ac:dyDescent="0.15">
      <c r="B67" s="43">
        <v>59</v>
      </c>
      <c r="C67" s="63" t="str">
        <f t="shared" si="0"/>
        <v/>
      </c>
      <c r="D67" s="63"/>
      <c r="E67" s="54"/>
      <c r="F67" s="8"/>
      <c r="G67" s="43"/>
      <c r="H67" s="64"/>
      <c r="I67" s="64"/>
      <c r="J67" s="54"/>
      <c r="K67" s="63" t="str">
        <f t="shared" si="1"/>
        <v/>
      </c>
      <c r="L67" s="63"/>
      <c r="M67" s="6" t="str">
        <f>IF(J67="","",(K67/J67)/LOOKUP(RIGHT($D$2,3),定数!$A$6:$A$13,定数!$B$6:$B$13))</f>
        <v/>
      </c>
      <c r="N67" s="54"/>
      <c r="O67" s="8"/>
      <c r="P67" s="64"/>
      <c r="Q67" s="64"/>
      <c r="R67" s="65" t="str">
        <f>IF(P67="","",T67*M67*LOOKUP(RIGHT($D$2,3),定数!$A$6:$A$13,定数!$B$6:$B$13))</f>
        <v/>
      </c>
      <c r="S67" s="65"/>
      <c r="T67" s="66" t="str">
        <f t="shared" si="6"/>
        <v/>
      </c>
      <c r="U67" s="66"/>
      <c r="V67" t="str">
        <f t="shared" si="9"/>
        <v/>
      </c>
      <c r="W67" t="str">
        <f t="shared" si="3"/>
        <v/>
      </c>
      <c r="X67" s="35" t="str">
        <f t="shared" si="7"/>
        <v/>
      </c>
      <c r="Y67" s="36" t="str">
        <f t="shared" si="8"/>
        <v/>
      </c>
      <c r="Z67" t="str">
        <f t="shared" si="4"/>
        <v/>
      </c>
      <c r="AA67" t="str">
        <f t="shared" si="5"/>
        <v/>
      </c>
    </row>
    <row r="68" spans="2:27" x14ac:dyDescent="0.15">
      <c r="B68" s="43">
        <v>60</v>
      </c>
      <c r="C68" s="63" t="str">
        <f t="shared" si="0"/>
        <v/>
      </c>
      <c r="D68" s="63"/>
      <c r="E68" s="54"/>
      <c r="F68" s="8"/>
      <c r="G68" s="43"/>
      <c r="H68" s="64"/>
      <c r="I68" s="64"/>
      <c r="J68" s="54"/>
      <c r="K68" s="63" t="str">
        <f t="shared" si="1"/>
        <v/>
      </c>
      <c r="L68" s="63"/>
      <c r="M68" s="6" t="str">
        <f>IF(J68="","",(K68/J68)/LOOKUP(RIGHT($D$2,3),定数!$A$6:$A$13,定数!$B$6:$B$13))</f>
        <v/>
      </c>
      <c r="N68" s="54"/>
      <c r="O68" s="8"/>
      <c r="P68" s="64"/>
      <c r="Q68" s="64"/>
      <c r="R68" s="65" t="str">
        <f>IF(P68="","",T68*M68*LOOKUP(RIGHT($D$2,3),定数!$A$6:$A$13,定数!$B$6:$B$13))</f>
        <v/>
      </c>
      <c r="S68" s="65"/>
      <c r="T68" s="66" t="str">
        <f t="shared" si="6"/>
        <v/>
      </c>
      <c r="U68" s="66"/>
      <c r="V68" t="str">
        <f t="shared" si="9"/>
        <v/>
      </c>
      <c r="W68" t="str">
        <f t="shared" si="3"/>
        <v/>
      </c>
      <c r="X68" s="35" t="str">
        <f t="shared" si="7"/>
        <v/>
      </c>
      <c r="Y68" s="36" t="str">
        <f t="shared" si="8"/>
        <v/>
      </c>
      <c r="Z68" t="str">
        <f t="shared" si="4"/>
        <v/>
      </c>
      <c r="AA68" t="str">
        <f t="shared" si="5"/>
        <v/>
      </c>
    </row>
    <row r="69" spans="2:27" x14ac:dyDescent="0.15">
      <c r="B69" s="43">
        <v>61</v>
      </c>
      <c r="C69" s="63" t="str">
        <f t="shared" si="0"/>
        <v/>
      </c>
      <c r="D69" s="63"/>
      <c r="E69" s="54"/>
      <c r="F69" s="8"/>
      <c r="G69" s="43"/>
      <c r="H69" s="64"/>
      <c r="I69" s="64"/>
      <c r="J69" s="54"/>
      <c r="K69" s="63" t="str">
        <f t="shared" si="1"/>
        <v/>
      </c>
      <c r="L69" s="63"/>
      <c r="M69" s="6" t="str">
        <f>IF(J69="","",(K69/J69)/LOOKUP(RIGHT($D$2,3),定数!$A$6:$A$13,定数!$B$6:$B$13))</f>
        <v/>
      </c>
      <c r="N69" s="54"/>
      <c r="O69" s="8"/>
      <c r="P69" s="64"/>
      <c r="Q69" s="64"/>
      <c r="R69" s="65" t="str">
        <f>IF(P69="","",T69*M69*LOOKUP(RIGHT($D$2,3),定数!$A$6:$A$13,定数!$B$6:$B$13))</f>
        <v/>
      </c>
      <c r="S69" s="65"/>
      <c r="T69" s="66" t="str">
        <f t="shared" si="6"/>
        <v/>
      </c>
      <c r="U69" s="66"/>
      <c r="V69" t="str">
        <f t="shared" si="9"/>
        <v/>
      </c>
      <c r="W69" t="str">
        <f t="shared" si="3"/>
        <v/>
      </c>
      <c r="X69" s="35" t="str">
        <f t="shared" si="7"/>
        <v/>
      </c>
      <c r="Y69" s="36" t="str">
        <f t="shared" si="8"/>
        <v/>
      </c>
      <c r="Z69" t="str">
        <f t="shared" si="4"/>
        <v/>
      </c>
      <c r="AA69" t="str">
        <f t="shared" si="5"/>
        <v/>
      </c>
    </row>
    <row r="70" spans="2:27" x14ac:dyDescent="0.15">
      <c r="B70" s="43">
        <v>62</v>
      </c>
      <c r="C70" s="63" t="str">
        <f t="shared" si="0"/>
        <v/>
      </c>
      <c r="D70" s="63"/>
      <c r="E70" s="54"/>
      <c r="F70" s="8"/>
      <c r="G70" s="43"/>
      <c r="H70" s="64"/>
      <c r="I70" s="64"/>
      <c r="J70" s="54"/>
      <c r="K70" s="63" t="str">
        <f t="shared" si="1"/>
        <v/>
      </c>
      <c r="L70" s="63"/>
      <c r="M70" s="6" t="str">
        <f>IF(J70="","",(K70/J70)/LOOKUP(RIGHT($D$2,3),定数!$A$6:$A$13,定数!$B$6:$B$13))</f>
        <v/>
      </c>
      <c r="N70" s="54"/>
      <c r="O70" s="8"/>
      <c r="P70" s="64"/>
      <c r="Q70" s="64"/>
      <c r="R70" s="65" t="str">
        <f>IF(P70="","",T70*M70*LOOKUP(RIGHT($D$2,3),定数!$A$6:$A$13,定数!$B$6:$B$13))</f>
        <v/>
      </c>
      <c r="S70" s="65"/>
      <c r="T70" s="66" t="str">
        <f t="shared" si="6"/>
        <v/>
      </c>
      <c r="U70" s="66"/>
      <c r="V70" t="str">
        <f t="shared" si="9"/>
        <v/>
      </c>
      <c r="W70" t="str">
        <f t="shared" si="3"/>
        <v/>
      </c>
      <c r="X70" s="35" t="str">
        <f t="shared" si="7"/>
        <v/>
      </c>
      <c r="Y70" s="36" t="str">
        <f t="shared" si="8"/>
        <v/>
      </c>
      <c r="Z70" t="str">
        <f t="shared" si="4"/>
        <v/>
      </c>
      <c r="AA70" t="str">
        <f t="shared" si="5"/>
        <v/>
      </c>
    </row>
    <row r="71" spans="2:27" x14ac:dyDescent="0.15">
      <c r="B71" s="43">
        <v>63</v>
      </c>
      <c r="C71" s="63" t="str">
        <f t="shared" si="0"/>
        <v/>
      </c>
      <c r="D71" s="63"/>
      <c r="E71" s="54"/>
      <c r="F71" s="8"/>
      <c r="G71" s="43"/>
      <c r="H71" s="64"/>
      <c r="I71" s="64"/>
      <c r="J71" s="54"/>
      <c r="K71" s="63" t="str">
        <f t="shared" si="1"/>
        <v/>
      </c>
      <c r="L71" s="63"/>
      <c r="M71" s="6" t="str">
        <f>IF(J71="","",(K71/J71)/LOOKUP(RIGHT($D$2,3),定数!$A$6:$A$13,定数!$B$6:$B$13))</f>
        <v/>
      </c>
      <c r="N71" s="54"/>
      <c r="O71" s="8"/>
      <c r="P71" s="64"/>
      <c r="Q71" s="64"/>
      <c r="R71" s="65" t="str">
        <f>IF(P71="","",T71*M71*LOOKUP(RIGHT($D$2,3),定数!$A$6:$A$13,定数!$B$6:$B$13))</f>
        <v/>
      </c>
      <c r="S71" s="65"/>
      <c r="T71" s="66" t="str">
        <f t="shared" si="6"/>
        <v/>
      </c>
      <c r="U71" s="66"/>
      <c r="V71" t="str">
        <f t="shared" si="9"/>
        <v/>
      </c>
      <c r="W71" t="str">
        <f t="shared" si="3"/>
        <v/>
      </c>
      <c r="X71" s="35" t="str">
        <f t="shared" si="7"/>
        <v/>
      </c>
      <c r="Y71" s="36" t="str">
        <f t="shared" si="8"/>
        <v/>
      </c>
      <c r="Z71" t="str">
        <f t="shared" si="4"/>
        <v/>
      </c>
      <c r="AA71" t="str">
        <f t="shared" si="5"/>
        <v/>
      </c>
    </row>
    <row r="72" spans="2:27" x14ac:dyDescent="0.15">
      <c r="B72" s="43">
        <v>64</v>
      </c>
      <c r="C72" s="63" t="str">
        <f t="shared" si="0"/>
        <v/>
      </c>
      <c r="D72" s="63"/>
      <c r="E72" s="54"/>
      <c r="F72" s="8"/>
      <c r="G72" s="43"/>
      <c r="H72" s="64"/>
      <c r="I72" s="64"/>
      <c r="J72" s="54"/>
      <c r="K72" s="63" t="str">
        <f t="shared" si="1"/>
        <v/>
      </c>
      <c r="L72" s="63"/>
      <c r="M72" s="6" t="str">
        <f>IF(J72="","",(K72/J72)/LOOKUP(RIGHT($D$2,3),定数!$A$6:$A$13,定数!$B$6:$B$13))</f>
        <v/>
      </c>
      <c r="N72" s="54"/>
      <c r="O72" s="8"/>
      <c r="P72" s="64"/>
      <c r="Q72" s="64"/>
      <c r="R72" s="65" t="str">
        <f>IF(P72="","",T72*M72*LOOKUP(RIGHT($D$2,3),定数!$A$6:$A$13,定数!$B$6:$B$13))</f>
        <v/>
      </c>
      <c r="S72" s="65"/>
      <c r="T72" s="66" t="str">
        <f t="shared" si="6"/>
        <v/>
      </c>
      <c r="U72" s="66"/>
      <c r="V72" t="str">
        <f t="shared" si="9"/>
        <v/>
      </c>
      <c r="W72" t="str">
        <f t="shared" si="3"/>
        <v/>
      </c>
      <c r="X72" s="35" t="str">
        <f t="shared" si="7"/>
        <v/>
      </c>
      <c r="Y72" s="36" t="str">
        <f t="shared" si="8"/>
        <v/>
      </c>
      <c r="Z72" t="str">
        <f t="shared" si="4"/>
        <v/>
      </c>
      <c r="AA72" t="str">
        <f t="shared" si="5"/>
        <v/>
      </c>
    </row>
    <row r="73" spans="2:27" x14ac:dyDescent="0.15">
      <c r="B73" s="43">
        <v>65</v>
      </c>
      <c r="C73" s="63" t="str">
        <f t="shared" si="0"/>
        <v/>
      </c>
      <c r="D73" s="63"/>
      <c r="E73" s="54"/>
      <c r="F73" s="8"/>
      <c r="G73" s="43"/>
      <c r="H73" s="64"/>
      <c r="I73" s="64"/>
      <c r="J73" s="54"/>
      <c r="K73" s="63" t="str">
        <f t="shared" si="1"/>
        <v/>
      </c>
      <c r="L73" s="63"/>
      <c r="M73" s="6" t="str">
        <f>IF(J73="","",(K73/J73)/LOOKUP(RIGHT($D$2,3),定数!$A$6:$A$13,定数!$B$6:$B$13))</f>
        <v/>
      </c>
      <c r="N73" s="54"/>
      <c r="O73" s="8"/>
      <c r="P73" s="64"/>
      <c r="Q73" s="64"/>
      <c r="R73" s="65" t="str">
        <f>IF(P73="","",T73*M73*LOOKUP(RIGHT($D$2,3),定数!$A$6:$A$13,定数!$B$6:$B$13))</f>
        <v/>
      </c>
      <c r="S73" s="65"/>
      <c r="T73" s="66" t="str">
        <f t="shared" si="6"/>
        <v/>
      </c>
      <c r="U73" s="66"/>
      <c r="V73" t="str">
        <f t="shared" si="9"/>
        <v/>
      </c>
      <c r="W73" t="str">
        <f t="shared" si="3"/>
        <v/>
      </c>
      <c r="X73" s="35" t="str">
        <f t="shared" si="7"/>
        <v/>
      </c>
      <c r="Y73" s="36" t="str">
        <f t="shared" si="8"/>
        <v/>
      </c>
      <c r="Z73" t="str">
        <f t="shared" si="4"/>
        <v/>
      </c>
      <c r="AA73" t="str">
        <f t="shared" si="5"/>
        <v/>
      </c>
    </row>
    <row r="74" spans="2:27" x14ac:dyDescent="0.15">
      <c r="B74" s="43">
        <v>66</v>
      </c>
      <c r="C74" s="63" t="str">
        <f t="shared" ref="C74:C108" si="10">IF(R73="","",C73+R73)</f>
        <v/>
      </c>
      <c r="D74" s="63"/>
      <c r="E74" s="54"/>
      <c r="F74" s="8"/>
      <c r="G74" s="43"/>
      <c r="H74" s="64"/>
      <c r="I74" s="64"/>
      <c r="J74" s="54"/>
      <c r="K74" s="63" t="str">
        <f t="shared" ref="K74:K108" si="11">IF(J74="","",C74*0.01)</f>
        <v/>
      </c>
      <c r="L74" s="63"/>
      <c r="M74" s="6" t="str">
        <f>IF(J74="","",(K74/J74)/LOOKUP(RIGHT($D$2,3),定数!$A$6:$A$13,定数!$B$6:$B$13))</f>
        <v/>
      </c>
      <c r="N74" s="54"/>
      <c r="O74" s="8"/>
      <c r="P74" s="64"/>
      <c r="Q74" s="64"/>
      <c r="R74" s="65" t="str">
        <f>IF(P74="","",T74*M74*LOOKUP(RIGHT($D$2,3),定数!$A$6:$A$13,定数!$B$6:$B$13))</f>
        <v/>
      </c>
      <c r="S74" s="65"/>
      <c r="T74" s="66" t="str">
        <f t="shared" si="6"/>
        <v/>
      </c>
      <c r="U74" s="66"/>
      <c r="V74" t="str">
        <f t="shared" si="9"/>
        <v/>
      </c>
      <c r="W74" t="str">
        <f t="shared" si="9"/>
        <v/>
      </c>
      <c r="X74" s="35" t="str">
        <f t="shared" si="7"/>
        <v/>
      </c>
      <c r="Y74" s="36" t="str">
        <f t="shared" si="8"/>
        <v/>
      </c>
      <c r="Z74" t="str">
        <f t="shared" ref="Z74:Z108" si="12">IF(R74&gt;0,R74,"")</f>
        <v/>
      </c>
      <c r="AA74" t="str">
        <f t="shared" ref="AA74:AA108" si="13">IF(R74&lt;0,R74,"")</f>
        <v/>
      </c>
    </row>
    <row r="75" spans="2:27" x14ac:dyDescent="0.15">
      <c r="B75" s="43">
        <v>67</v>
      </c>
      <c r="C75" s="63" t="str">
        <f t="shared" si="10"/>
        <v/>
      </c>
      <c r="D75" s="63"/>
      <c r="E75" s="54"/>
      <c r="F75" s="8"/>
      <c r="G75" s="43"/>
      <c r="H75" s="64"/>
      <c r="I75" s="64"/>
      <c r="J75" s="54"/>
      <c r="K75" s="63" t="str">
        <f t="shared" si="11"/>
        <v/>
      </c>
      <c r="L75" s="63"/>
      <c r="M75" s="6" t="str">
        <f>IF(J75="","",(K75/J75)/LOOKUP(RIGHT($D$2,3),定数!$A$6:$A$13,定数!$B$6:$B$13))</f>
        <v/>
      </c>
      <c r="N75" s="54"/>
      <c r="O75" s="8"/>
      <c r="P75" s="64"/>
      <c r="Q75" s="64"/>
      <c r="R75" s="65" t="str">
        <f>IF(P75="","",T75*M75*LOOKUP(RIGHT($D$2,3),定数!$A$6:$A$13,定数!$B$6:$B$13))</f>
        <v/>
      </c>
      <c r="S75" s="65"/>
      <c r="T75" s="66" t="str">
        <f t="shared" si="6"/>
        <v/>
      </c>
      <c r="U75" s="66"/>
      <c r="V75" t="str">
        <f t="shared" ref="V75:W90" si="14">IF(S75&lt;&gt;"",IF(S75&lt;0,1+V74,0),"")</f>
        <v/>
      </c>
      <c r="W75" t="str">
        <f t="shared" si="14"/>
        <v/>
      </c>
      <c r="X75" s="35" t="str">
        <f t="shared" si="7"/>
        <v/>
      </c>
      <c r="Y75" s="36" t="str">
        <f t="shared" si="8"/>
        <v/>
      </c>
      <c r="Z75" t="str">
        <f t="shared" si="12"/>
        <v/>
      </c>
      <c r="AA75" t="str">
        <f t="shared" si="13"/>
        <v/>
      </c>
    </row>
    <row r="76" spans="2:27" x14ac:dyDescent="0.15">
      <c r="B76" s="43">
        <v>68</v>
      </c>
      <c r="C76" s="63" t="str">
        <f t="shared" si="10"/>
        <v/>
      </c>
      <c r="D76" s="63"/>
      <c r="E76" s="54"/>
      <c r="F76" s="8"/>
      <c r="G76" s="43"/>
      <c r="H76" s="64"/>
      <c r="I76" s="64"/>
      <c r="J76" s="54"/>
      <c r="K76" s="63" t="str">
        <f t="shared" si="11"/>
        <v/>
      </c>
      <c r="L76" s="63"/>
      <c r="M76" s="6" t="str">
        <f>IF(J76="","",(K76/J76)/LOOKUP(RIGHT($D$2,3),定数!$A$6:$A$13,定数!$B$6:$B$13))</f>
        <v/>
      </c>
      <c r="N76" s="54"/>
      <c r="O76" s="8"/>
      <c r="P76" s="64"/>
      <c r="Q76" s="64"/>
      <c r="R76" s="65" t="str">
        <f>IF(P76="","",T76*M76*LOOKUP(RIGHT($D$2,3),定数!$A$6:$A$13,定数!$B$6:$B$13))</f>
        <v/>
      </c>
      <c r="S76" s="65"/>
      <c r="T76" s="66" t="str">
        <f t="shared" ref="T76:T108" si="15">IF(P76="","",IF(G76="買",(P76-H76),(H76-P76))*IF(RIGHT($D$2,3)="JPY",100,10000))</f>
        <v/>
      </c>
      <c r="U76" s="66"/>
      <c r="V76" t="str">
        <f t="shared" si="14"/>
        <v/>
      </c>
      <c r="W76" t="str">
        <f t="shared" si="14"/>
        <v/>
      </c>
      <c r="X76" s="35" t="str">
        <f t="shared" ref="X76:X108" si="16">IF(C76&lt;&gt;"",MAX(X75,C76),"")</f>
        <v/>
      </c>
      <c r="Y76" s="36" t="str">
        <f t="shared" ref="Y76:Y108" si="17">IF(X76&lt;&gt;"",1-(C76/X76),"")</f>
        <v/>
      </c>
      <c r="Z76" t="str">
        <f t="shared" si="12"/>
        <v/>
      </c>
      <c r="AA76" t="str">
        <f t="shared" si="13"/>
        <v/>
      </c>
    </row>
    <row r="77" spans="2:27" x14ac:dyDescent="0.15">
      <c r="B77" s="43">
        <v>69</v>
      </c>
      <c r="C77" s="63" t="str">
        <f t="shared" si="10"/>
        <v/>
      </c>
      <c r="D77" s="63"/>
      <c r="E77" s="54"/>
      <c r="F77" s="8"/>
      <c r="G77" s="43"/>
      <c r="H77" s="64"/>
      <c r="I77" s="64"/>
      <c r="J77" s="54"/>
      <c r="K77" s="63" t="str">
        <f t="shared" si="11"/>
        <v/>
      </c>
      <c r="L77" s="63"/>
      <c r="M77" s="6" t="str">
        <f>IF(J77="","",(K77/J77)/LOOKUP(RIGHT($D$2,3),定数!$A$6:$A$13,定数!$B$6:$B$13))</f>
        <v/>
      </c>
      <c r="N77" s="54"/>
      <c r="O77" s="8"/>
      <c r="P77" s="64"/>
      <c r="Q77" s="64"/>
      <c r="R77" s="65" t="str">
        <f>IF(P77="","",T77*M77*LOOKUP(RIGHT($D$2,3),定数!$A$6:$A$13,定数!$B$6:$B$13))</f>
        <v/>
      </c>
      <c r="S77" s="65"/>
      <c r="T77" s="66" t="str">
        <f t="shared" si="15"/>
        <v/>
      </c>
      <c r="U77" s="66"/>
      <c r="V77" t="str">
        <f t="shared" si="14"/>
        <v/>
      </c>
      <c r="W77" t="str">
        <f t="shared" si="14"/>
        <v/>
      </c>
      <c r="X77" s="35" t="str">
        <f t="shared" si="16"/>
        <v/>
      </c>
      <c r="Y77" s="36" t="str">
        <f t="shared" si="17"/>
        <v/>
      </c>
      <c r="Z77" t="str">
        <f t="shared" si="12"/>
        <v/>
      </c>
      <c r="AA77" t="str">
        <f t="shared" si="13"/>
        <v/>
      </c>
    </row>
    <row r="78" spans="2:27" x14ac:dyDescent="0.15">
      <c r="B78" s="43">
        <v>70</v>
      </c>
      <c r="C78" s="63" t="str">
        <f t="shared" si="10"/>
        <v/>
      </c>
      <c r="D78" s="63"/>
      <c r="E78" s="54"/>
      <c r="F78" s="8"/>
      <c r="G78" s="43"/>
      <c r="H78" s="64"/>
      <c r="I78" s="64"/>
      <c r="J78" s="54"/>
      <c r="K78" s="63" t="str">
        <f t="shared" si="11"/>
        <v/>
      </c>
      <c r="L78" s="63"/>
      <c r="M78" s="6" t="str">
        <f>IF(J78="","",(K78/J78)/LOOKUP(RIGHT($D$2,3),定数!$A$6:$A$13,定数!$B$6:$B$13))</f>
        <v/>
      </c>
      <c r="N78" s="54"/>
      <c r="O78" s="8"/>
      <c r="P78" s="64"/>
      <c r="Q78" s="64"/>
      <c r="R78" s="65" t="str">
        <f>IF(P78="","",T78*M78*LOOKUP(RIGHT($D$2,3),定数!$A$6:$A$13,定数!$B$6:$B$13))</f>
        <v/>
      </c>
      <c r="S78" s="65"/>
      <c r="T78" s="66" t="str">
        <f t="shared" si="15"/>
        <v/>
      </c>
      <c r="U78" s="66"/>
      <c r="V78" t="str">
        <f t="shared" si="14"/>
        <v/>
      </c>
      <c r="W78" t="str">
        <f t="shared" si="14"/>
        <v/>
      </c>
      <c r="X78" s="35" t="str">
        <f t="shared" si="16"/>
        <v/>
      </c>
      <c r="Y78" s="36" t="str">
        <f t="shared" si="17"/>
        <v/>
      </c>
      <c r="Z78" t="str">
        <f t="shared" si="12"/>
        <v/>
      </c>
      <c r="AA78" t="str">
        <f t="shared" si="13"/>
        <v/>
      </c>
    </row>
    <row r="79" spans="2:27" x14ac:dyDescent="0.15">
      <c r="B79" s="43">
        <v>71</v>
      </c>
      <c r="C79" s="63" t="str">
        <f t="shared" si="10"/>
        <v/>
      </c>
      <c r="D79" s="63"/>
      <c r="E79" s="54"/>
      <c r="F79" s="8"/>
      <c r="G79" s="43"/>
      <c r="H79" s="64"/>
      <c r="I79" s="64"/>
      <c r="J79" s="54"/>
      <c r="K79" s="63" t="str">
        <f t="shared" si="11"/>
        <v/>
      </c>
      <c r="L79" s="63"/>
      <c r="M79" s="6" t="str">
        <f>IF(J79="","",(K79/J79)/LOOKUP(RIGHT($D$2,3),定数!$A$6:$A$13,定数!$B$6:$B$13))</f>
        <v/>
      </c>
      <c r="N79" s="54"/>
      <c r="O79" s="8"/>
      <c r="P79" s="64"/>
      <c r="Q79" s="64"/>
      <c r="R79" s="65" t="str">
        <f>IF(P79="","",T79*M79*LOOKUP(RIGHT($D$2,3),定数!$A$6:$A$13,定数!$B$6:$B$13))</f>
        <v/>
      </c>
      <c r="S79" s="65"/>
      <c r="T79" s="66" t="str">
        <f t="shared" si="15"/>
        <v/>
      </c>
      <c r="U79" s="66"/>
      <c r="V79" t="str">
        <f t="shared" si="14"/>
        <v/>
      </c>
      <c r="W79" t="str">
        <f t="shared" si="14"/>
        <v/>
      </c>
      <c r="X79" s="35" t="str">
        <f t="shared" si="16"/>
        <v/>
      </c>
      <c r="Y79" s="36" t="str">
        <f t="shared" si="17"/>
        <v/>
      </c>
      <c r="Z79" t="str">
        <f t="shared" si="12"/>
        <v/>
      </c>
      <c r="AA79" t="str">
        <f t="shared" si="13"/>
        <v/>
      </c>
    </row>
    <row r="80" spans="2:27" x14ac:dyDescent="0.15">
      <c r="B80" s="43">
        <v>72</v>
      </c>
      <c r="C80" s="63" t="str">
        <f t="shared" si="10"/>
        <v/>
      </c>
      <c r="D80" s="63"/>
      <c r="E80" s="54"/>
      <c r="F80" s="8"/>
      <c r="G80" s="43"/>
      <c r="H80" s="64"/>
      <c r="I80" s="64"/>
      <c r="J80" s="54"/>
      <c r="K80" s="63" t="str">
        <f t="shared" si="11"/>
        <v/>
      </c>
      <c r="L80" s="63"/>
      <c r="M80" s="6" t="str">
        <f>IF(J80="","",(K80/J80)/LOOKUP(RIGHT($D$2,3),定数!$A$6:$A$13,定数!$B$6:$B$13))</f>
        <v/>
      </c>
      <c r="N80" s="54"/>
      <c r="O80" s="8"/>
      <c r="P80" s="64"/>
      <c r="Q80" s="64"/>
      <c r="R80" s="65" t="str">
        <f>IF(P80="","",T80*M80*LOOKUP(RIGHT($D$2,3),定数!$A$6:$A$13,定数!$B$6:$B$13))</f>
        <v/>
      </c>
      <c r="S80" s="65"/>
      <c r="T80" s="66" t="str">
        <f t="shared" si="15"/>
        <v/>
      </c>
      <c r="U80" s="66"/>
      <c r="V80" t="str">
        <f t="shared" si="14"/>
        <v/>
      </c>
      <c r="W80" t="str">
        <f t="shared" si="14"/>
        <v/>
      </c>
      <c r="X80" s="35" t="str">
        <f t="shared" si="16"/>
        <v/>
      </c>
      <c r="Y80" s="36" t="str">
        <f t="shared" si="17"/>
        <v/>
      </c>
      <c r="Z80" t="str">
        <f t="shared" si="12"/>
        <v/>
      </c>
      <c r="AA80" t="str">
        <f t="shared" si="13"/>
        <v/>
      </c>
    </row>
    <row r="81" spans="2:27" x14ac:dyDescent="0.15">
      <c r="B81" s="43">
        <v>73</v>
      </c>
      <c r="C81" s="63" t="str">
        <f t="shared" si="10"/>
        <v/>
      </c>
      <c r="D81" s="63"/>
      <c r="E81" s="54"/>
      <c r="F81" s="8"/>
      <c r="G81" s="43"/>
      <c r="H81" s="64"/>
      <c r="I81" s="64"/>
      <c r="J81" s="54"/>
      <c r="K81" s="63" t="str">
        <f t="shared" si="11"/>
        <v/>
      </c>
      <c r="L81" s="63"/>
      <c r="M81" s="6" t="str">
        <f>IF(J81="","",(K81/J81)/LOOKUP(RIGHT($D$2,3),定数!$A$6:$A$13,定数!$B$6:$B$13))</f>
        <v/>
      </c>
      <c r="N81" s="54"/>
      <c r="O81" s="8"/>
      <c r="P81" s="64"/>
      <c r="Q81" s="64"/>
      <c r="R81" s="65" t="str">
        <f>IF(P81="","",T81*M81*LOOKUP(RIGHT($D$2,3),定数!$A$6:$A$13,定数!$B$6:$B$13))</f>
        <v/>
      </c>
      <c r="S81" s="65"/>
      <c r="T81" s="66" t="str">
        <f t="shared" si="15"/>
        <v/>
      </c>
      <c r="U81" s="66"/>
      <c r="V81" t="str">
        <f t="shared" si="14"/>
        <v/>
      </c>
      <c r="W81" t="str">
        <f t="shared" si="14"/>
        <v/>
      </c>
      <c r="X81" s="35" t="str">
        <f t="shared" si="16"/>
        <v/>
      </c>
      <c r="Y81" s="36" t="str">
        <f t="shared" si="17"/>
        <v/>
      </c>
      <c r="Z81" t="str">
        <f t="shared" si="12"/>
        <v/>
      </c>
      <c r="AA81" t="str">
        <f t="shared" si="13"/>
        <v/>
      </c>
    </row>
    <row r="82" spans="2:27" x14ac:dyDescent="0.15">
      <c r="B82" s="43">
        <v>74</v>
      </c>
      <c r="C82" s="63" t="str">
        <f t="shared" si="10"/>
        <v/>
      </c>
      <c r="D82" s="63"/>
      <c r="E82" s="54"/>
      <c r="F82" s="8"/>
      <c r="G82" s="43"/>
      <c r="H82" s="64"/>
      <c r="I82" s="64"/>
      <c r="J82" s="54"/>
      <c r="K82" s="63" t="str">
        <f t="shared" si="11"/>
        <v/>
      </c>
      <c r="L82" s="63"/>
      <c r="M82" s="6" t="str">
        <f>IF(J82="","",(K82/J82)/LOOKUP(RIGHT($D$2,3),定数!$A$6:$A$13,定数!$B$6:$B$13))</f>
        <v/>
      </c>
      <c r="N82" s="54"/>
      <c r="O82" s="8"/>
      <c r="P82" s="64"/>
      <c r="Q82" s="64"/>
      <c r="R82" s="65" t="str">
        <f>IF(P82="","",T82*M82*LOOKUP(RIGHT($D$2,3),定数!$A$6:$A$13,定数!$B$6:$B$13))</f>
        <v/>
      </c>
      <c r="S82" s="65"/>
      <c r="T82" s="66" t="str">
        <f t="shared" si="15"/>
        <v/>
      </c>
      <c r="U82" s="66"/>
      <c r="V82" t="str">
        <f t="shared" si="14"/>
        <v/>
      </c>
      <c r="W82" t="str">
        <f t="shared" si="14"/>
        <v/>
      </c>
      <c r="X82" s="35" t="str">
        <f t="shared" si="16"/>
        <v/>
      </c>
      <c r="Y82" s="36" t="str">
        <f t="shared" si="17"/>
        <v/>
      </c>
      <c r="Z82" t="str">
        <f t="shared" si="12"/>
        <v/>
      </c>
      <c r="AA82" t="str">
        <f t="shared" si="13"/>
        <v/>
      </c>
    </row>
    <row r="83" spans="2:27" x14ac:dyDescent="0.15">
      <c r="B83" s="43">
        <v>75</v>
      </c>
      <c r="C83" s="63" t="str">
        <f t="shared" si="10"/>
        <v/>
      </c>
      <c r="D83" s="63"/>
      <c r="E83" s="43"/>
      <c r="F83" s="8"/>
      <c r="G83" s="43"/>
      <c r="H83" s="64"/>
      <c r="I83" s="64"/>
      <c r="J83" s="54"/>
      <c r="K83" s="63" t="str">
        <f t="shared" si="11"/>
        <v/>
      </c>
      <c r="L83" s="63"/>
      <c r="M83" s="6" t="str">
        <f>IF(J83="","",(K83/J83)/LOOKUP(RIGHT($D$2,3),定数!$A$6:$A$13,定数!$B$6:$B$13))</f>
        <v/>
      </c>
      <c r="N83" s="54"/>
      <c r="O83" s="8"/>
      <c r="P83" s="64"/>
      <c r="Q83" s="64"/>
      <c r="R83" s="65" t="str">
        <f>IF(P83="","",T83*M83*LOOKUP(RIGHT($D$2,3),定数!$A$6:$A$13,定数!$B$6:$B$13))</f>
        <v/>
      </c>
      <c r="S83" s="65"/>
      <c r="T83" s="66" t="str">
        <f t="shared" si="15"/>
        <v/>
      </c>
      <c r="U83" s="66"/>
      <c r="V83" t="str">
        <f t="shared" si="14"/>
        <v/>
      </c>
      <c r="W83" t="str">
        <f t="shared" si="14"/>
        <v/>
      </c>
      <c r="X83" s="35" t="str">
        <f t="shared" si="16"/>
        <v/>
      </c>
      <c r="Y83" s="36" t="str">
        <f t="shared" si="17"/>
        <v/>
      </c>
      <c r="Z83" t="str">
        <f t="shared" si="12"/>
        <v/>
      </c>
      <c r="AA83" t="str">
        <f t="shared" si="13"/>
        <v/>
      </c>
    </row>
    <row r="84" spans="2:27" x14ac:dyDescent="0.15">
      <c r="B84" s="43">
        <v>76</v>
      </c>
      <c r="C84" s="63" t="str">
        <f t="shared" si="10"/>
        <v/>
      </c>
      <c r="D84" s="63"/>
      <c r="E84" s="43"/>
      <c r="F84" s="8"/>
      <c r="G84" s="43"/>
      <c r="H84" s="64"/>
      <c r="I84" s="64"/>
      <c r="J84" s="54"/>
      <c r="K84" s="63" t="str">
        <f t="shared" si="11"/>
        <v/>
      </c>
      <c r="L84" s="63"/>
      <c r="M84" s="6" t="str">
        <f>IF(J84="","",(K84/J84)/LOOKUP(RIGHT($D$2,3),定数!$A$6:$A$13,定数!$B$6:$B$13))</f>
        <v/>
      </c>
      <c r="N84" s="54"/>
      <c r="O84" s="8"/>
      <c r="P84" s="64"/>
      <c r="Q84" s="64"/>
      <c r="R84" s="65" t="str">
        <f>IF(P84="","",T84*M84*LOOKUP(RIGHT($D$2,3),定数!$A$6:$A$13,定数!$B$6:$B$13))</f>
        <v/>
      </c>
      <c r="S84" s="65"/>
      <c r="T84" s="66" t="str">
        <f t="shared" si="15"/>
        <v/>
      </c>
      <c r="U84" s="66"/>
      <c r="V84" t="str">
        <f t="shared" si="14"/>
        <v/>
      </c>
      <c r="W84" t="str">
        <f t="shared" si="14"/>
        <v/>
      </c>
      <c r="X84" s="35" t="str">
        <f t="shared" si="16"/>
        <v/>
      </c>
      <c r="Y84" s="36" t="str">
        <f t="shared" si="17"/>
        <v/>
      </c>
      <c r="Z84" t="str">
        <f t="shared" si="12"/>
        <v/>
      </c>
      <c r="AA84" t="str">
        <f t="shared" si="13"/>
        <v/>
      </c>
    </row>
    <row r="85" spans="2:27" x14ac:dyDescent="0.15">
      <c r="B85" s="43">
        <v>77</v>
      </c>
      <c r="C85" s="63" t="str">
        <f t="shared" si="10"/>
        <v/>
      </c>
      <c r="D85" s="63"/>
      <c r="E85" s="43"/>
      <c r="F85" s="8"/>
      <c r="G85" s="43"/>
      <c r="H85" s="64"/>
      <c r="I85" s="64"/>
      <c r="J85" s="54"/>
      <c r="K85" s="63" t="str">
        <f t="shared" si="11"/>
        <v/>
      </c>
      <c r="L85" s="63"/>
      <c r="M85" s="6" t="str">
        <f>IF(J85="","",(K85/J85)/LOOKUP(RIGHT($D$2,3),定数!$A$6:$A$13,定数!$B$6:$B$13))</f>
        <v/>
      </c>
      <c r="N85" s="54"/>
      <c r="O85" s="8"/>
      <c r="P85" s="64"/>
      <c r="Q85" s="64"/>
      <c r="R85" s="65" t="str">
        <f>IF(P85="","",T85*M85*LOOKUP(RIGHT($D$2,3),定数!$A$6:$A$13,定数!$B$6:$B$13))</f>
        <v/>
      </c>
      <c r="S85" s="65"/>
      <c r="T85" s="66" t="str">
        <f t="shared" si="15"/>
        <v/>
      </c>
      <c r="U85" s="66"/>
      <c r="V85" t="str">
        <f t="shared" si="14"/>
        <v/>
      </c>
      <c r="W85" t="str">
        <f t="shared" si="14"/>
        <v/>
      </c>
      <c r="X85" s="35" t="str">
        <f t="shared" si="16"/>
        <v/>
      </c>
      <c r="Y85" s="36" t="str">
        <f t="shared" si="17"/>
        <v/>
      </c>
      <c r="Z85" t="str">
        <f t="shared" si="12"/>
        <v/>
      </c>
      <c r="AA85" t="str">
        <f t="shared" si="13"/>
        <v/>
      </c>
    </row>
    <row r="86" spans="2:27" x14ac:dyDescent="0.15">
      <c r="B86" s="43">
        <v>78</v>
      </c>
      <c r="C86" s="63" t="str">
        <f t="shared" si="10"/>
        <v/>
      </c>
      <c r="D86" s="63"/>
      <c r="E86" s="43"/>
      <c r="F86" s="8"/>
      <c r="G86" s="43"/>
      <c r="H86" s="64"/>
      <c r="I86" s="64"/>
      <c r="J86" s="43"/>
      <c r="K86" s="63" t="str">
        <f t="shared" si="11"/>
        <v/>
      </c>
      <c r="L86" s="63"/>
      <c r="M86" s="6" t="str">
        <f>IF(J86="","",(K86/J86)/LOOKUP(RIGHT($D$2,3),定数!$A$6:$A$13,定数!$B$6:$B$13))</f>
        <v/>
      </c>
      <c r="N86" s="54"/>
      <c r="O86" s="8"/>
      <c r="P86" s="64"/>
      <c r="Q86" s="64"/>
      <c r="R86" s="65" t="str">
        <f>IF(P86="","",T86*M86*LOOKUP(RIGHT($D$2,3),定数!$A$6:$A$13,定数!$B$6:$B$13))</f>
        <v/>
      </c>
      <c r="S86" s="65"/>
      <c r="T86" s="66" t="str">
        <f t="shared" si="15"/>
        <v/>
      </c>
      <c r="U86" s="66"/>
      <c r="V86" t="str">
        <f t="shared" si="14"/>
        <v/>
      </c>
      <c r="W86" t="str">
        <f t="shared" si="14"/>
        <v/>
      </c>
      <c r="X86" s="35" t="str">
        <f t="shared" si="16"/>
        <v/>
      </c>
      <c r="Y86" s="36" t="str">
        <f t="shared" si="17"/>
        <v/>
      </c>
      <c r="Z86" t="str">
        <f t="shared" si="12"/>
        <v/>
      </c>
      <c r="AA86" t="str">
        <f t="shared" si="13"/>
        <v/>
      </c>
    </row>
    <row r="87" spans="2:27" x14ac:dyDescent="0.15">
      <c r="B87" s="43">
        <v>79</v>
      </c>
      <c r="C87" s="63" t="str">
        <f t="shared" si="10"/>
        <v/>
      </c>
      <c r="D87" s="63"/>
      <c r="E87" s="43"/>
      <c r="F87" s="8"/>
      <c r="G87" s="43"/>
      <c r="H87" s="64"/>
      <c r="I87" s="64"/>
      <c r="J87" s="43"/>
      <c r="K87" s="63" t="str">
        <f t="shared" si="11"/>
        <v/>
      </c>
      <c r="L87" s="63"/>
      <c r="M87" s="6" t="str">
        <f>IF(J87="","",(K87/J87)/LOOKUP(RIGHT($D$2,3),定数!$A$6:$A$13,定数!$B$6:$B$13))</f>
        <v/>
      </c>
      <c r="N87" s="54"/>
      <c r="O87" s="8"/>
      <c r="P87" s="64"/>
      <c r="Q87" s="64"/>
      <c r="R87" s="65" t="str">
        <f>IF(P87="","",T87*M87*LOOKUP(RIGHT($D$2,3),定数!$A$6:$A$13,定数!$B$6:$B$13))</f>
        <v/>
      </c>
      <c r="S87" s="65"/>
      <c r="T87" s="66" t="str">
        <f t="shared" si="15"/>
        <v/>
      </c>
      <c r="U87" s="66"/>
      <c r="V87" t="str">
        <f t="shared" si="14"/>
        <v/>
      </c>
      <c r="W87" t="str">
        <f t="shared" si="14"/>
        <v/>
      </c>
      <c r="X87" s="35" t="str">
        <f t="shared" si="16"/>
        <v/>
      </c>
      <c r="Y87" s="36" t="str">
        <f t="shared" si="17"/>
        <v/>
      </c>
      <c r="Z87" t="str">
        <f t="shared" si="12"/>
        <v/>
      </c>
      <c r="AA87" t="str">
        <f t="shared" si="13"/>
        <v/>
      </c>
    </row>
    <row r="88" spans="2:27" x14ac:dyDescent="0.15">
      <c r="B88" s="43">
        <v>80</v>
      </c>
      <c r="C88" s="63" t="str">
        <f t="shared" si="10"/>
        <v/>
      </c>
      <c r="D88" s="63"/>
      <c r="E88" s="43"/>
      <c r="F88" s="8"/>
      <c r="G88" s="43"/>
      <c r="H88" s="64"/>
      <c r="I88" s="64"/>
      <c r="J88" s="43"/>
      <c r="K88" s="63" t="str">
        <f t="shared" si="11"/>
        <v/>
      </c>
      <c r="L88" s="63"/>
      <c r="M88" s="6" t="str">
        <f>IF(J88="","",(K88/J88)/LOOKUP(RIGHT($D$2,3),定数!$A$6:$A$13,定数!$B$6:$B$13))</f>
        <v/>
      </c>
      <c r="N88" s="54"/>
      <c r="O88" s="8"/>
      <c r="P88" s="64"/>
      <c r="Q88" s="64"/>
      <c r="R88" s="65" t="str">
        <f>IF(P88="","",T88*M88*LOOKUP(RIGHT($D$2,3),定数!$A$6:$A$13,定数!$B$6:$B$13))</f>
        <v/>
      </c>
      <c r="S88" s="65"/>
      <c r="T88" s="66" t="str">
        <f t="shared" si="15"/>
        <v/>
      </c>
      <c r="U88" s="66"/>
      <c r="V88" t="str">
        <f t="shared" si="14"/>
        <v/>
      </c>
      <c r="W88" t="str">
        <f t="shared" si="14"/>
        <v/>
      </c>
      <c r="X88" s="35" t="str">
        <f t="shared" si="16"/>
        <v/>
      </c>
      <c r="Y88" s="36" t="str">
        <f t="shared" si="17"/>
        <v/>
      </c>
      <c r="Z88" t="str">
        <f t="shared" si="12"/>
        <v/>
      </c>
      <c r="AA88" t="str">
        <f t="shared" si="13"/>
        <v/>
      </c>
    </row>
    <row r="89" spans="2:27" x14ac:dyDescent="0.15">
      <c r="B89" s="43">
        <v>81</v>
      </c>
      <c r="C89" s="63" t="str">
        <f t="shared" si="10"/>
        <v/>
      </c>
      <c r="D89" s="63"/>
      <c r="E89" s="43"/>
      <c r="F89" s="8"/>
      <c r="G89" s="43"/>
      <c r="H89" s="64"/>
      <c r="I89" s="64"/>
      <c r="J89" s="43"/>
      <c r="K89" s="63" t="str">
        <f t="shared" si="11"/>
        <v/>
      </c>
      <c r="L89" s="63"/>
      <c r="M89" s="6" t="str">
        <f>IF(J89="","",(K89/J89)/LOOKUP(RIGHT($D$2,3),定数!$A$6:$A$13,定数!$B$6:$B$13))</f>
        <v/>
      </c>
      <c r="N89" s="54"/>
      <c r="O89" s="8"/>
      <c r="P89" s="64"/>
      <c r="Q89" s="64"/>
      <c r="R89" s="65" t="str">
        <f>IF(P89="","",T89*M89*LOOKUP(RIGHT($D$2,3),定数!$A$6:$A$13,定数!$B$6:$B$13))</f>
        <v/>
      </c>
      <c r="S89" s="65"/>
      <c r="T89" s="66" t="str">
        <f t="shared" si="15"/>
        <v/>
      </c>
      <c r="U89" s="66"/>
      <c r="V89" t="str">
        <f t="shared" si="14"/>
        <v/>
      </c>
      <c r="W89" t="str">
        <f t="shared" si="14"/>
        <v/>
      </c>
      <c r="X89" s="35" t="str">
        <f t="shared" si="16"/>
        <v/>
      </c>
      <c r="Y89" s="36" t="str">
        <f t="shared" si="17"/>
        <v/>
      </c>
      <c r="Z89" t="str">
        <f t="shared" si="12"/>
        <v/>
      </c>
      <c r="AA89" t="str">
        <f t="shared" si="13"/>
        <v/>
      </c>
    </row>
    <row r="90" spans="2:27" x14ac:dyDescent="0.15">
      <c r="B90" s="43">
        <v>82</v>
      </c>
      <c r="C90" s="63" t="str">
        <f t="shared" si="10"/>
        <v/>
      </c>
      <c r="D90" s="63"/>
      <c r="E90" s="43"/>
      <c r="F90" s="8"/>
      <c r="G90" s="43"/>
      <c r="H90" s="64"/>
      <c r="I90" s="64"/>
      <c r="J90" s="43"/>
      <c r="K90" s="63" t="str">
        <f t="shared" si="11"/>
        <v/>
      </c>
      <c r="L90" s="63"/>
      <c r="M90" s="6" t="str">
        <f>IF(J90="","",(K90/J90)/LOOKUP(RIGHT($D$2,3),定数!$A$6:$A$13,定数!$B$6:$B$13))</f>
        <v/>
      </c>
      <c r="N90" s="54"/>
      <c r="O90" s="8"/>
      <c r="P90" s="64"/>
      <c r="Q90" s="64"/>
      <c r="R90" s="65" t="str">
        <f>IF(P90="","",T90*M90*LOOKUP(RIGHT($D$2,3),定数!$A$6:$A$13,定数!$B$6:$B$13))</f>
        <v/>
      </c>
      <c r="S90" s="65"/>
      <c r="T90" s="66" t="str">
        <f t="shared" si="15"/>
        <v/>
      </c>
      <c r="U90" s="66"/>
      <c r="V90" t="str">
        <f t="shared" si="14"/>
        <v/>
      </c>
      <c r="W90" t="str">
        <f t="shared" si="14"/>
        <v/>
      </c>
      <c r="X90" s="35" t="str">
        <f t="shared" si="16"/>
        <v/>
      </c>
      <c r="Y90" s="36" t="str">
        <f t="shared" si="17"/>
        <v/>
      </c>
      <c r="Z90" t="str">
        <f t="shared" si="12"/>
        <v/>
      </c>
      <c r="AA90" t="str">
        <f t="shared" si="13"/>
        <v/>
      </c>
    </row>
    <row r="91" spans="2:27" x14ac:dyDescent="0.15">
      <c r="B91" s="43">
        <v>83</v>
      </c>
      <c r="C91" s="63" t="str">
        <f t="shared" si="10"/>
        <v/>
      </c>
      <c r="D91" s="63"/>
      <c r="E91" s="43"/>
      <c r="F91" s="8"/>
      <c r="G91" s="43"/>
      <c r="H91" s="64"/>
      <c r="I91" s="64"/>
      <c r="J91" s="43"/>
      <c r="K91" s="63" t="str">
        <f t="shared" si="11"/>
        <v/>
      </c>
      <c r="L91" s="63"/>
      <c r="M91" s="6" t="str">
        <f>IF(J91="","",(K91/J91)/LOOKUP(RIGHT($D$2,3),定数!$A$6:$A$13,定数!$B$6:$B$13))</f>
        <v/>
      </c>
      <c r="N91" s="54"/>
      <c r="O91" s="8"/>
      <c r="P91" s="64"/>
      <c r="Q91" s="64"/>
      <c r="R91" s="65" t="str">
        <f>IF(P91="","",T91*M91*LOOKUP(RIGHT($D$2,3),定数!$A$6:$A$13,定数!$B$6:$B$13))</f>
        <v/>
      </c>
      <c r="S91" s="65"/>
      <c r="T91" s="66" t="str">
        <f t="shared" si="15"/>
        <v/>
      </c>
      <c r="U91" s="66"/>
      <c r="V91" t="str">
        <f t="shared" ref="V91:W106" si="18">IF(S91&lt;&gt;"",IF(S91&lt;0,1+V90,0),"")</f>
        <v/>
      </c>
      <c r="W91" t="str">
        <f t="shared" si="18"/>
        <v/>
      </c>
      <c r="X91" s="35" t="str">
        <f t="shared" si="16"/>
        <v/>
      </c>
      <c r="Y91" s="36" t="str">
        <f t="shared" si="17"/>
        <v/>
      </c>
      <c r="Z91" t="str">
        <f t="shared" si="12"/>
        <v/>
      </c>
      <c r="AA91" t="str">
        <f t="shared" si="13"/>
        <v/>
      </c>
    </row>
    <row r="92" spans="2:27" x14ac:dyDescent="0.15">
      <c r="B92" s="43">
        <v>84</v>
      </c>
      <c r="C92" s="63" t="str">
        <f t="shared" si="10"/>
        <v/>
      </c>
      <c r="D92" s="63"/>
      <c r="E92" s="43"/>
      <c r="F92" s="8"/>
      <c r="G92" s="43"/>
      <c r="H92" s="64"/>
      <c r="I92" s="64"/>
      <c r="J92" s="43"/>
      <c r="K92" s="63" t="str">
        <f t="shared" si="11"/>
        <v/>
      </c>
      <c r="L92" s="63"/>
      <c r="M92" s="6" t="str">
        <f>IF(J92="","",(K92/J92)/LOOKUP(RIGHT($D$2,3),定数!$A$6:$A$13,定数!$B$6:$B$13))</f>
        <v/>
      </c>
      <c r="N92" s="54"/>
      <c r="O92" s="8"/>
      <c r="P92" s="64"/>
      <c r="Q92" s="64"/>
      <c r="R92" s="65" t="str">
        <f>IF(P92="","",T92*M92*LOOKUP(RIGHT($D$2,3),定数!$A$6:$A$13,定数!$B$6:$B$13))</f>
        <v/>
      </c>
      <c r="S92" s="65"/>
      <c r="T92" s="66" t="str">
        <f t="shared" si="15"/>
        <v/>
      </c>
      <c r="U92" s="66"/>
      <c r="V92" t="str">
        <f t="shared" si="18"/>
        <v/>
      </c>
      <c r="W92" t="str">
        <f t="shared" si="18"/>
        <v/>
      </c>
      <c r="X92" s="35" t="str">
        <f t="shared" si="16"/>
        <v/>
      </c>
      <c r="Y92" s="36" t="str">
        <f t="shared" si="17"/>
        <v/>
      </c>
      <c r="Z92" t="str">
        <f t="shared" si="12"/>
        <v/>
      </c>
      <c r="AA92" t="str">
        <f t="shared" si="13"/>
        <v/>
      </c>
    </row>
    <row r="93" spans="2:27" x14ac:dyDescent="0.15">
      <c r="B93" s="43">
        <v>85</v>
      </c>
      <c r="C93" s="63" t="str">
        <f t="shared" si="10"/>
        <v/>
      </c>
      <c r="D93" s="63"/>
      <c r="E93" s="43"/>
      <c r="F93" s="8"/>
      <c r="G93" s="43"/>
      <c r="H93" s="64"/>
      <c r="I93" s="64"/>
      <c r="J93" s="43"/>
      <c r="K93" s="63" t="str">
        <f t="shared" si="11"/>
        <v/>
      </c>
      <c r="L93" s="63"/>
      <c r="M93" s="6" t="str">
        <f>IF(J93="","",(K93/J93)/LOOKUP(RIGHT($D$2,3),定数!$A$6:$A$13,定数!$B$6:$B$13))</f>
        <v/>
      </c>
      <c r="N93" s="54"/>
      <c r="O93" s="8"/>
      <c r="P93" s="64"/>
      <c r="Q93" s="64"/>
      <c r="R93" s="65" t="str">
        <f>IF(P93="","",T93*M93*LOOKUP(RIGHT($D$2,3),定数!$A$6:$A$13,定数!$B$6:$B$13))</f>
        <v/>
      </c>
      <c r="S93" s="65"/>
      <c r="T93" s="66" t="str">
        <f t="shared" si="15"/>
        <v/>
      </c>
      <c r="U93" s="66"/>
      <c r="V93" t="str">
        <f t="shared" si="18"/>
        <v/>
      </c>
      <c r="W93" t="str">
        <f t="shared" si="18"/>
        <v/>
      </c>
      <c r="X93" s="35" t="str">
        <f t="shared" si="16"/>
        <v/>
      </c>
      <c r="Y93" s="36" t="str">
        <f t="shared" si="17"/>
        <v/>
      </c>
      <c r="Z93" t="str">
        <f t="shared" si="12"/>
        <v/>
      </c>
      <c r="AA93" t="str">
        <f t="shared" si="13"/>
        <v/>
      </c>
    </row>
    <row r="94" spans="2:27" x14ac:dyDescent="0.15">
      <c r="B94" s="43">
        <v>86</v>
      </c>
      <c r="C94" s="63" t="str">
        <f t="shared" si="10"/>
        <v/>
      </c>
      <c r="D94" s="63"/>
      <c r="E94" s="43"/>
      <c r="F94" s="8"/>
      <c r="G94" s="43"/>
      <c r="H94" s="64"/>
      <c r="I94" s="64"/>
      <c r="J94" s="43"/>
      <c r="K94" s="63" t="str">
        <f t="shared" si="11"/>
        <v/>
      </c>
      <c r="L94" s="63"/>
      <c r="M94" s="6" t="str">
        <f>IF(J94="","",(K94/J94)/LOOKUP(RIGHT($D$2,3),定数!$A$6:$A$13,定数!$B$6:$B$13))</f>
        <v/>
      </c>
      <c r="N94" s="54"/>
      <c r="O94" s="8"/>
      <c r="P94" s="64"/>
      <c r="Q94" s="64"/>
      <c r="R94" s="65" t="str">
        <f>IF(P94="","",T94*M94*LOOKUP(RIGHT($D$2,3),定数!$A$6:$A$13,定数!$B$6:$B$13))</f>
        <v/>
      </c>
      <c r="S94" s="65"/>
      <c r="T94" s="66" t="str">
        <f t="shared" si="15"/>
        <v/>
      </c>
      <c r="U94" s="66"/>
      <c r="V94" t="str">
        <f t="shared" si="18"/>
        <v/>
      </c>
      <c r="W94" t="str">
        <f t="shared" si="18"/>
        <v/>
      </c>
      <c r="X94" s="35" t="str">
        <f t="shared" si="16"/>
        <v/>
      </c>
      <c r="Y94" s="36" t="str">
        <f t="shared" si="17"/>
        <v/>
      </c>
      <c r="Z94" t="str">
        <f t="shared" si="12"/>
        <v/>
      </c>
      <c r="AA94" t="str">
        <f t="shared" si="13"/>
        <v/>
      </c>
    </row>
    <row r="95" spans="2:27" x14ac:dyDescent="0.15">
      <c r="B95" s="43">
        <v>87</v>
      </c>
      <c r="C95" s="63" t="str">
        <f t="shared" si="10"/>
        <v/>
      </c>
      <c r="D95" s="63"/>
      <c r="E95" s="43"/>
      <c r="F95" s="8"/>
      <c r="G95" s="43"/>
      <c r="H95" s="64"/>
      <c r="I95" s="64"/>
      <c r="J95" s="43"/>
      <c r="K95" s="63" t="str">
        <f t="shared" si="11"/>
        <v/>
      </c>
      <c r="L95" s="63"/>
      <c r="M95" s="6" t="str">
        <f>IF(J95="","",(K95/J95)/LOOKUP(RIGHT($D$2,3),定数!$A$6:$A$13,定数!$B$6:$B$13))</f>
        <v/>
      </c>
      <c r="N95" s="54"/>
      <c r="O95" s="8"/>
      <c r="P95" s="64"/>
      <c r="Q95" s="64"/>
      <c r="R95" s="65" t="str">
        <f>IF(P95="","",T95*M95*LOOKUP(RIGHT($D$2,3),定数!$A$6:$A$13,定数!$B$6:$B$13))</f>
        <v/>
      </c>
      <c r="S95" s="65"/>
      <c r="T95" s="66" t="str">
        <f t="shared" si="15"/>
        <v/>
      </c>
      <c r="U95" s="66"/>
      <c r="V95" t="str">
        <f t="shared" si="18"/>
        <v/>
      </c>
      <c r="W95" t="str">
        <f t="shared" si="18"/>
        <v/>
      </c>
      <c r="X95" s="35" t="str">
        <f t="shared" si="16"/>
        <v/>
      </c>
      <c r="Y95" s="36" t="str">
        <f t="shared" si="17"/>
        <v/>
      </c>
      <c r="Z95" t="str">
        <f t="shared" si="12"/>
        <v/>
      </c>
      <c r="AA95" t="str">
        <f t="shared" si="13"/>
        <v/>
      </c>
    </row>
    <row r="96" spans="2:27" x14ac:dyDescent="0.15">
      <c r="B96" s="43">
        <v>88</v>
      </c>
      <c r="C96" s="63" t="str">
        <f t="shared" si="10"/>
        <v/>
      </c>
      <c r="D96" s="63"/>
      <c r="E96" s="43"/>
      <c r="F96" s="8"/>
      <c r="G96" s="43"/>
      <c r="H96" s="64"/>
      <c r="I96" s="64"/>
      <c r="J96" s="43"/>
      <c r="K96" s="63" t="str">
        <f t="shared" si="11"/>
        <v/>
      </c>
      <c r="L96" s="63"/>
      <c r="M96" s="6" t="str">
        <f>IF(J96="","",(K96/J96)/LOOKUP(RIGHT($D$2,3),定数!$A$6:$A$13,定数!$B$6:$B$13))</f>
        <v/>
      </c>
      <c r="N96" s="54"/>
      <c r="O96" s="8"/>
      <c r="P96" s="64"/>
      <c r="Q96" s="64"/>
      <c r="R96" s="65" t="str">
        <f>IF(P96="","",T96*M96*LOOKUP(RIGHT($D$2,3),定数!$A$6:$A$13,定数!$B$6:$B$13))</f>
        <v/>
      </c>
      <c r="S96" s="65"/>
      <c r="T96" s="66" t="str">
        <f t="shared" si="15"/>
        <v/>
      </c>
      <c r="U96" s="66"/>
      <c r="V96" t="str">
        <f t="shared" si="18"/>
        <v/>
      </c>
      <c r="W96" t="str">
        <f t="shared" si="18"/>
        <v/>
      </c>
      <c r="X96" s="35" t="str">
        <f t="shared" si="16"/>
        <v/>
      </c>
      <c r="Y96" s="36" t="str">
        <f t="shared" si="17"/>
        <v/>
      </c>
      <c r="Z96" t="str">
        <f t="shared" si="12"/>
        <v/>
      </c>
      <c r="AA96" t="str">
        <f t="shared" si="13"/>
        <v/>
      </c>
    </row>
    <row r="97" spans="2:27" x14ac:dyDescent="0.15">
      <c r="B97" s="43">
        <v>89</v>
      </c>
      <c r="C97" s="63" t="str">
        <f t="shared" si="10"/>
        <v/>
      </c>
      <c r="D97" s="63"/>
      <c r="E97" s="43"/>
      <c r="F97" s="8"/>
      <c r="G97" s="43"/>
      <c r="H97" s="64"/>
      <c r="I97" s="64"/>
      <c r="J97" s="43"/>
      <c r="K97" s="63" t="str">
        <f t="shared" si="11"/>
        <v/>
      </c>
      <c r="L97" s="63"/>
      <c r="M97" s="6" t="str">
        <f>IF(J97="","",(K97/J97)/LOOKUP(RIGHT($D$2,3),定数!$A$6:$A$13,定数!$B$6:$B$13))</f>
        <v/>
      </c>
      <c r="N97" s="54"/>
      <c r="O97" s="8"/>
      <c r="P97" s="64"/>
      <c r="Q97" s="64"/>
      <c r="R97" s="65" t="str">
        <f>IF(P97="","",T97*M97*LOOKUP(RIGHT($D$2,3),定数!$A$6:$A$13,定数!$B$6:$B$13))</f>
        <v/>
      </c>
      <c r="S97" s="65"/>
      <c r="T97" s="66" t="str">
        <f t="shared" si="15"/>
        <v/>
      </c>
      <c r="U97" s="66"/>
      <c r="V97" t="str">
        <f t="shared" si="18"/>
        <v/>
      </c>
      <c r="W97" t="str">
        <f t="shared" si="18"/>
        <v/>
      </c>
      <c r="X97" s="35" t="str">
        <f t="shared" si="16"/>
        <v/>
      </c>
      <c r="Y97" s="36" t="str">
        <f t="shared" si="17"/>
        <v/>
      </c>
      <c r="Z97" t="str">
        <f t="shared" si="12"/>
        <v/>
      </c>
      <c r="AA97" t="str">
        <f t="shared" si="13"/>
        <v/>
      </c>
    </row>
    <row r="98" spans="2:27" x14ac:dyDescent="0.15">
      <c r="B98" s="43">
        <v>90</v>
      </c>
      <c r="C98" s="63" t="str">
        <f t="shared" si="10"/>
        <v/>
      </c>
      <c r="D98" s="63"/>
      <c r="E98" s="43"/>
      <c r="F98" s="8"/>
      <c r="G98" s="43"/>
      <c r="H98" s="64"/>
      <c r="I98" s="64"/>
      <c r="J98" s="43"/>
      <c r="K98" s="63" t="str">
        <f t="shared" si="11"/>
        <v/>
      </c>
      <c r="L98" s="63"/>
      <c r="M98" s="6" t="str">
        <f>IF(J98="","",(K98/J98)/LOOKUP(RIGHT($D$2,3),定数!$A$6:$A$13,定数!$B$6:$B$13))</f>
        <v/>
      </c>
      <c r="N98" s="54"/>
      <c r="O98" s="8"/>
      <c r="P98" s="64"/>
      <c r="Q98" s="64"/>
      <c r="R98" s="65" t="str">
        <f>IF(P98="","",T98*M98*LOOKUP(RIGHT($D$2,3),定数!$A$6:$A$13,定数!$B$6:$B$13))</f>
        <v/>
      </c>
      <c r="S98" s="65"/>
      <c r="T98" s="66" t="str">
        <f t="shared" si="15"/>
        <v/>
      </c>
      <c r="U98" s="66"/>
      <c r="V98" t="str">
        <f t="shared" si="18"/>
        <v/>
      </c>
      <c r="W98" t="str">
        <f t="shared" si="18"/>
        <v/>
      </c>
      <c r="X98" s="35" t="str">
        <f t="shared" si="16"/>
        <v/>
      </c>
      <c r="Y98" s="36" t="str">
        <f t="shared" si="17"/>
        <v/>
      </c>
      <c r="Z98" t="str">
        <f t="shared" si="12"/>
        <v/>
      </c>
      <c r="AA98" t="str">
        <f t="shared" si="13"/>
        <v/>
      </c>
    </row>
    <row r="99" spans="2:27" x14ac:dyDescent="0.15">
      <c r="B99" s="43">
        <v>91</v>
      </c>
      <c r="C99" s="63" t="str">
        <f t="shared" si="10"/>
        <v/>
      </c>
      <c r="D99" s="63"/>
      <c r="E99" s="43"/>
      <c r="F99" s="8"/>
      <c r="G99" s="43"/>
      <c r="H99" s="64"/>
      <c r="I99" s="64"/>
      <c r="J99" s="43"/>
      <c r="K99" s="63" t="str">
        <f t="shared" si="11"/>
        <v/>
      </c>
      <c r="L99" s="63"/>
      <c r="M99" s="6" t="str">
        <f>IF(J99="","",(K99/J99)/LOOKUP(RIGHT($D$2,3),定数!$A$6:$A$13,定数!$B$6:$B$13))</f>
        <v/>
      </c>
      <c r="N99" s="43"/>
      <c r="O99" s="8"/>
      <c r="P99" s="64"/>
      <c r="Q99" s="64"/>
      <c r="R99" s="65" t="str">
        <f>IF(P99="","",T99*M99*LOOKUP(RIGHT($D$2,3),定数!$A$6:$A$13,定数!$B$6:$B$13))</f>
        <v/>
      </c>
      <c r="S99" s="65"/>
      <c r="T99" s="66" t="str">
        <f t="shared" si="15"/>
        <v/>
      </c>
      <c r="U99" s="66"/>
      <c r="V99" t="str">
        <f t="shared" si="18"/>
        <v/>
      </c>
      <c r="W99" t="str">
        <f t="shared" si="18"/>
        <v/>
      </c>
      <c r="X99" s="35" t="str">
        <f t="shared" si="16"/>
        <v/>
      </c>
      <c r="Y99" s="36" t="str">
        <f t="shared" si="17"/>
        <v/>
      </c>
      <c r="Z99" t="str">
        <f t="shared" si="12"/>
        <v/>
      </c>
      <c r="AA99" t="str">
        <f t="shared" si="13"/>
        <v/>
      </c>
    </row>
    <row r="100" spans="2:27" x14ac:dyDescent="0.15">
      <c r="B100" s="43">
        <v>92</v>
      </c>
      <c r="C100" s="63" t="str">
        <f t="shared" si="10"/>
        <v/>
      </c>
      <c r="D100" s="63"/>
      <c r="E100" s="43"/>
      <c r="F100" s="8"/>
      <c r="G100" s="43"/>
      <c r="H100" s="64"/>
      <c r="I100" s="64"/>
      <c r="J100" s="43"/>
      <c r="K100" s="63" t="str">
        <f t="shared" si="11"/>
        <v/>
      </c>
      <c r="L100" s="63"/>
      <c r="M100" s="6" t="str">
        <f>IF(J100="","",(K100/J100)/LOOKUP(RIGHT($D$2,3),定数!$A$6:$A$13,定数!$B$6:$B$13))</f>
        <v/>
      </c>
      <c r="N100" s="43"/>
      <c r="O100" s="8"/>
      <c r="P100" s="64"/>
      <c r="Q100" s="64"/>
      <c r="R100" s="65" t="str">
        <f>IF(P100="","",T100*M100*LOOKUP(RIGHT($D$2,3),定数!$A$6:$A$13,定数!$B$6:$B$13))</f>
        <v/>
      </c>
      <c r="S100" s="65"/>
      <c r="T100" s="66" t="str">
        <f t="shared" si="15"/>
        <v/>
      </c>
      <c r="U100" s="66"/>
      <c r="V100" t="str">
        <f t="shared" si="18"/>
        <v/>
      </c>
      <c r="W100" t="str">
        <f t="shared" si="18"/>
        <v/>
      </c>
      <c r="X100" s="35" t="str">
        <f t="shared" si="16"/>
        <v/>
      </c>
      <c r="Y100" s="36" t="str">
        <f t="shared" si="17"/>
        <v/>
      </c>
      <c r="Z100" t="str">
        <f t="shared" si="12"/>
        <v/>
      </c>
      <c r="AA100" t="str">
        <f t="shared" si="13"/>
        <v/>
      </c>
    </row>
    <row r="101" spans="2:27" x14ac:dyDescent="0.15">
      <c r="B101" s="43">
        <v>93</v>
      </c>
      <c r="C101" s="63" t="str">
        <f t="shared" si="10"/>
        <v/>
      </c>
      <c r="D101" s="63"/>
      <c r="E101" s="43"/>
      <c r="F101" s="8"/>
      <c r="G101" s="43"/>
      <c r="H101" s="64"/>
      <c r="I101" s="64"/>
      <c r="J101" s="43"/>
      <c r="K101" s="63" t="str">
        <f t="shared" si="11"/>
        <v/>
      </c>
      <c r="L101" s="63"/>
      <c r="M101" s="6" t="str">
        <f>IF(J101="","",(K101/J101)/LOOKUP(RIGHT($D$2,3),定数!$A$6:$A$13,定数!$B$6:$B$13))</f>
        <v/>
      </c>
      <c r="N101" s="43"/>
      <c r="O101" s="8"/>
      <c r="P101" s="64"/>
      <c r="Q101" s="64"/>
      <c r="R101" s="65" t="str">
        <f>IF(P101="","",T101*M101*LOOKUP(RIGHT($D$2,3),定数!$A$6:$A$13,定数!$B$6:$B$13))</f>
        <v/>
      </c>
      <c r="S101" s="65"/>
      <c r="T101" s="66" t="str">
        <f t="shared" si="15"/>
        <v/>
      </c>
      <c r="U101" s="66"/>
      <c r="V101" t="str">
        <f t="shared" si="18"/>
        <v/>
      </c>
      <c r="W101" t="str">
        <f t="shared" si="18"/>
        <v/>
      </c>
      <c r="X101" s="35" t="str">
        <f t="shared" si="16"/>
        <v/>
      </c>
      <c r="Y101" s="36" t="str">
        <f t="shared" si="17"/>
        <v/>
      </c>
      <c r="Z101" t="str">
        <f t="shared" si="12"/>
        <v/>
      </c>
      <c r="AA101" t="str">
        <f t="shared" si="13"/>
        <v/>
      </c>
    </row>
    <row r="102" spans="2:27" x14ac:dyDescent="0.15">
      <c r="B102" s="43">
        <v>94</v>
      </c>
      <c r="C102" s="63" t="str">
        <f t="shared" si="10"/>
        <v/>
      </c>
      <c r="D102" s="63"/>
      <c r="E102" s="43"/>
      <c r="F102" s="8"/>
      <c r="G102" s="43"/>
      <c r="H102" s="64"/>
      <c r="I102" s="64"/>
      <c r="J102" s="43"/>
      <c r="K102" s="63" t="str">
        <f t="shared" si="11"/>
        <v/>
      </c>
      <c r="L102" s="63"/>
      <c r="M102" s="6" t="str">
        <f>IF(J102="","",(K102/J102)/LOOKUP(RIGHT($D$2,3),定数!$A$6:$A$13,定数!$B$6:$B$13))</f>
        <v/>
      </c>
      <c r="N102" s="43"/>
      <c r="O102" s="8"/>
      <c r="P102" s="64"/>
      <c r="Q102" s="64"/>
      <c r="R102" s="65" t="str">
        <f>IF(P102="","",T102*M102*LOOKUP(RIGHT($D$2,3),定数!$A$6:$A$13,定数!$B$6:$B$13))</f>
        <v/>
      </c>
      <c r="S102" s="65"/>
      <c r="T102" s="66" t="str">
        <f t="shared" si="15"/>
        <v/>
      </c>
      <c r="U102" s="66"/>
      <c r="V102" t="str">
        <f t="shared" si="18"/>
        <v/>
      </c>
      <c r="W102" t="str">
        <f t="shared" si="18"/>
        <v/>
      </c>
      <c r="X102" s="35" t="str">
        <f t="shared" si="16"/>
        <v/>
      </c>
      <c r="Y102" s="36" t="str">
        <f t="shared" si="17"/>
        <v/>
      </c>
      <c r="Z102" t="str">
        <f t="shared" si="12"/>
        <v/>
      </c>
      <c r="AA102" t="str">
        <f t="shared" si="13"/>
        <v/>
      </c>
    </row>
    <row r="103" spans="2:27" x14ac:dyDescent="0.15">
      <c r="B103" s="43">
        <v>95</v>
      </c>
      <c r="C103" s="63" t="str">
        <f t="shared" si="10"/>
        <v/>
      </c>
      <c r="D103" s="63"/>
      <c r="E103" s="43"/>
      <c r="F103" s="8"/>
      <c r="G103" s="43"/>
      <c r="H103" s="64"/>
      <c r="I103" s="64"/>
      <c r="J103" s="43"/>
      <c r="K103" s="63" t="str">
        <f t="shared" si="11"/>
        <v/>
      </c>
      <c r="L103" s="63"/>
      <c r="M103" s="6" t="str">
        <f>IF(J103="","",(K103/J103)/LOOKUP(RIGHT($D$2,3),定数!$A$6:$A$13,定数!$B$6:$B$13))</f>
        <v/>
      </c>
      <c r="N103" s="43"/>
      <c r="O103" s="8"/>
      <c r="P103" s="64"/>
      <c r="Q103" s="64"/>
      <c r="R103" s="65" t="str">
        <f>IF(P103="","",T103*M103*LOOKUP(RIGHT($D$2,3),定数!$A$6:$A$13,定数!$B$6:$B$13))</f>
        <v/>
      </c>
      <c r="S103" s="65"/>
      <c r="T103" s="66" t="str">
        <f t="shared" si="15"/>
        <v/>
      </c>
      <c r="U103" s="66"/>
      <c r="V103" t="str">
        <f t="shared" si="18"/>
        <v/>
      </c>
      <c r="W103" t="str">
        <f t="shared" si="18"/>
        <v/>
      </c>
      <c r="X103" s="35" t="str">
        <f t="shared" si="16"/>
        <v/>
      </c>
      <c r="Y103" s="36" t="str">
        <f t="shared" si="17"/>
        <v/>
      </c>
      <c r="Z103" t="str">
        <f t="shared" si="12"/>
        <v/>
      </c>
      <c r="AA103" t="str">
        <f t="shared" si="13"/>
        <v/>
      </c>
    </row>
    <row r="104" spans="2:27" x14ac:dyDescent="0.15">
      <c r="B104" s="43">
        <v>96</v>
      </c>
      <c r="C104" s="63" t="str">
        <f t="shared" si="10"/>
        <v/>
      </c>
      <c r="D104" s="63"/>
      <c r="E104" s="43"/>
      <c r="F104" s="8"/>
      <c r="G104" s="43"/>
      <c r="H104" s="64"/>
      <c r="I104" s="64"/>
      <c r="J104" s="43"/>
      <c r="K104" s="63" t="str">
        <f t="shared" si="11"/>
        <v/>
      </c>
      <c r="L104" s="63"/>
      <c r="M104" s="6" t="str">
        <f>IF(J104="","",(K104/J104)/LOOKUP(RIGHT($D$2,3),定数!$A$6:$A$13,定数!$B$6:$B$13))</f>
        <v/>
      </c>
      <c r="N104" s="43"/>
      <c r="O104" s="8"/>
      <c r="P104" s="64"/>
      <c r="Q104" s="64"/>
      <c r="R104" s="65" t="str">
        <f>IF(P104="","",T104*M104*LOOKUP(RIGHT($D$2,3),定数!$A$6:$A$13,定数!$B$6:$B$13))</f>
        <v/>
      </c>
      <c r="S104" s="65"/>
      <c r="T104" s="66" t="str">
        <f t="shared" si="15"/>
        <v/>
      </c>
      <c r="U104" s="66"/>
      <c r="V104" t="str">
        <f t="shared" si="18"/>
        <v/>
      </c>
      <c r="W104" t="str">
        <f t="shared" si="18"/>
        <v/>
      </c>
      <c r="X104" s="35" t="str">
        <f t="shared" si="16"/>
        <v/>
      </c>
      <c r="Y104" s="36" t="str">
        <f t="shared" si="17"/>
        <v/>
      </c>
      <c r="Z104" t="str">
        <f t="shared" si="12"/>
        <v/>
      </c>
      <c r="AA104" t="str">
        <f t="shared" si="13"/>
        <v/>
      </c>
    </row>
    <row r="105" spans="2:27" x14ac:dyDescent="0.15">
      <c r="B105" s="43">
        <v>97</v>
      </c>
      <c r="C105" s="63" t="str">
        <f t="shared" si="10"/>
        <v/>
      </c>
      <c r="D105" s="63"/>
      <c r="E105" s="43"/>
      <c r="F105" s="8"/>
      <c r="G105" s="43"/>
      <c r="H105" s="64"/>
      <c r="I105" s="64"/>
      <c r="J105" s="43"/>
      <c r="K105" s="63" t="str">
        <f t="shared" si="11"/>
        <v/>
      </c>
      <c r="L105" s="63"/>
      <c r="M105" s="6" t="str">
        <f>IF(J105="","",(K105/J105)/LOOKUP(RIGHT($D$2,3),定数!$A$6:$A$13,定数!$B$6:$B$13))</f>
        <v/>
      </c>
      <c r="N105" s="43"/>
      <c r="O105" s="8"/>
      <c r="P105" s="64"/>
      <c r="Q105" s="64"/>
      <c r="R105" s="65" t="str">
        <f>IF(P105="","",T105*M105*LOOKUP(RIGHT($D$2,3),定数!$A$6:$A$13,定数!$B$6:$B$13))</f>
        <v/>
      </c>
      <c r="S105" s="65"/>
      <c r="T105" s="66" t="str">
        <f t="shared" si="15"/>
        <v/>
      </c>
      <c r="U105" s="66"/>
      <c r="V105" t="str">
        <f t="shared" si="18"/>
        <v/>
      </c>
      <c r="W105" t="str">
        <f t="shared" si="18"/>
        <v/>
      </c>
      <c r="X105" s="35" t="str">
        <f t="shared" si="16"/>
        <v/>
      </c>
      <c r="Y105" s="36" t="str">
        <f t="shared" si="17"/>
        <v/>
      </c>
      <c r="Z105" t="str">
        <f t="shared" si="12"/>
        <v/>
      </c>
      <c r="AA105" t="str">
        <f t="shared" si="13"/>
        <v/>
      </c>
    </row>
    <row r="106" spans="2:27" x14ac:dyDescent="0.15">
      <c r="B106" s="43">
        <v>98</v>
      </c>
      <c r="C106" s="63" t="str">
        <f t="shared" si="10"/>
        <v/>
      </c>
      <c r="D106" s="63"/>
      <c r="E106" s="43"/>
      <c r="F106" s="8"/>
      <c r="G106" s="43"/>
      <c r="H106" s="64"/>
      <c r="I106" s="64"/>
      <c r="J106" s="43"/>
      <c r="K106" s="63" t="str">
        <f t="shared" si="11"/>
        <v/>
      </c>
      <c r="L106" s="63"/>
      <c r="M106" s="6" t="str">
        <f>IF(J106="","",(K106/J106)/LOOKUP(RIGHT($D$2,3),定数!$A$6:$A$13,定数!$B$6:$B$13))</f>
        <v/>
      </c>
      <c r="N106" s="43"/>
      <c r="O106" s="8"/>
      <c r="P106" s="64"/>
      <c r="Q106" s="64"/>
      <c r="R106" s="65" t="str">
        <f>IF(P106="","",T106*M106*LOOKUP(RIGHT($D$2,3),定数!$A$6:$A$13,定数!$B$6:$B$13))</f>
        <v/>
      </c>
      <c r="S106" s="65"/>
      <c r="T106" s="66" t="str">
        <f t="shared" si="15"/>
        <v/>
      </c>
      <c r="U106" s="66"/>
      <c r="V106" t="str">
        <f t="shared" si="18"/>
        <v/>
      </c>
      <c r="W106" t="str">
        <f t="shared" si="18"/>
        <v/>
      </c>
      <c r="X106" s="35" t="str">
        <f t="shared" si="16"/>
        <v/>
      </c>
      <c r="Y106" s="36" t="str">
        <f t="shared" si="17"/>
        <v/>
      </c>
      <c r="Z106" t="str">
        <f t="shared" si="12"/>
        <v/>
      </c>
      <c r="AA106" t="str">
        <f t="shared" si="13"/>
        <v/>
      </c>
    </row>
    <row r="107" spans="2:27" x14ac:dyDescent="0.15">
      <c r="B107" s="43">
        <v>99</v>
      </c>
      <c r="C107" s="63" t="str">
        <f t="shared" si="10"/>
        <v/>
      </c>
      <c r="D107" s="63"/>
      <c r="E107" s="43"/>
      <c r="F107" s="8"/>
      <c r="G107" s="43"/>
      <c r="H107" s="64"/>
      <c r="I107" s="64"/>
      <c r="J107" s="43"/>
      <c r="K107" s="63" t="str">
        <f t="shared" si="11"/>
        <v/>
      </c>
      <c r="L107" s="63"/>
      <c r="M107" s="6" t="str">
        <f>IF(J107="","",(K107/J107)/LOOKUP(RIGHT($D$2,3),定数!$A$6:$A$13,定数!$B$6:$B$13))</f>
        <v/>
      </c>
      <c r="N107" s="43"/>
      <c r="O107" s="8"/>
      <c r="P107" s="64"/>
      <c r="Q107" s="64"/>
      <c r="R107" s="65" t="str">
        <f>IF(P107="","",T107*M107*LOOKUP(RIGHT($D$2,3),定数!$A$6:$A$13,定数!$B$6:$B$13))</f>
        <v/>
      </c>
      <c r="S107" s="65"/>
      <c r="T107" s="66" t="str">
        <f t="shared" si="15"/>
        <v/>
      </c>
      <c r="U107" s="66"/>
      <c r="V107" t="str">
        <f>IF(S107&lt;&gt;"",IF(S107&lt;0,1+V106,0),"")</f>
        <v/>
      </c>
      <c r="W107" t="str">
        <f>IF(T107&lt;&gt;"",IF(T107&lt;0,1+W106,0),"")</f>
        <v/>
      </c>
      <c r="X107" s="35" t="str">
        <f t="shared" si="16"/>
        <v/>
      </c>
      <c r="Y107" s="36" t="str">
        <f t="shared" si="17"/>
        <v/>
      </c>
      <c r="Z107" t="str">
        <f t="shared" si="12"/>
        <v/>
      </c>
      <c r="AA107" t="str">
        <f t="shared" si="13"/>
        <v/>
      </c>
    </row>
    <row r="108" spans="2:27" x14ac:dyDescent="0.15">
      <c r="B108" s="43">
        <v>100</v>
      </c>
      <c r="C108" s="63" t="str">
        <f t="shared" si="10"/>
        <v/>
      </c>
      <c r="D108" s="63"/>
      <c r="E108" s="43"/>
      <c r="F108" s="8"/>
      <c r="G108" s="43"/>
      <c r="H108" s="64"/>
      <c r="I108" s="64"/>
      <c r="J108" s="43"/>
      <c r="K108" s="63" t="str">
        <f t="shared" si="11"/>
        <v/>
      </c>
      <c r="L108" s="63"/>
      <c r="M108" s="6" t="str">
        <f>IF(J108="","",(K108/J108)/LOOKUP(RIGHT($D$2,3),定数!$A$6:$A$13,定数!$B$6:$B$13))</f>
        <v/>
      </c>
      <c r="N108" s="43"/>
      <c r="O108" s="8"/>
      <c r="P108" s="64"/>
      <c r="Q108" s="64"/>
      <c r="R108" s="65" t="str">
        <f>IF(P108="","",T108*M108*LOOKUP(RIGHT($D$2,3),定数!$A$6:$A$13,定数!$B$6:$B$13))</f>
        <v/>
      </c>
      <c r="S108" s="65"/>
      <c r="T108" s="66" t="str">
        <f t="shared" si="15"/>
        <v/>
      </c>
      <c r="U108" s="66"/>
      <c r="V108" t="str">
        <f>IF(S108&lt;&gt;"",IF(S108&lt;0,1+V107,0),"")</f>
        <v/>
      </c>
      <c r="W108" t="str">
        <f>IF(T108&lt;&gt;"",IF(T108&lt;0,1+W107,0),"")</f>
        <v/>
      </c>
      <c r="X108" s="35" t="str">
        <f t="shared" si="16"/>
        <v/>
      </c>
      <c r="Y108" s="36" t="str">
        <f t="shared" si="17"/>
        <v/>
      </c>
      <c r="Z108" t="str">
        <f t="shared" si="12"/>
        <v/>
      </c>
      <c r="AA108" t="str">
        <f t="shared" si="13"/>
        <v/>
      </c>
    </row>
    <row r="109" spans="2:27" x14ac:dyDescent="0.15">
      <c r="B109" s="1"/>
      <c r="C109" s="1"/>
      <c r="D109" s="1"/>
      <c r="E109" s="1"/>
      <c r="F109" s="1"/>
      <c r="G109" s="1"/>
      <c r="H109" s="1"/>
      <c r="I109" s="1"/>
      <c r="J109" s="1"/>
      <c r="K109" s="1"/>
      <c r="L109" s="1"/>
      <c r="M109" s="1"/>
      <c r="N109" s="1"/>
      <c r="O109" s="1"/>
      <c r="P109" s="1"/>
      <c r="Q109" s="1"/>
      <c r="R109" s="1"/>
    </row>
  </sheetData>
  <mergeCells count="635">
    <mergeCell ref="N2:O2"/>
    <mergeCell ref="P2:Q2"/>
    <mergeCell ref="B3:C3"/>
    <mergeCell ref="D3:I3"/>
    <mergeCell ref="J3:K3"/>
    <mergeCell ref="L3:Q3"/>
    <mergeCell ref="B2:C2"/>
    <mergeCell ref="D2:E2"/>
    <mergeCell ref="F2:G2"/>
    <mergeCell ref="H2:I2"/>
    <mergeCell ref="J2:K2"/>
    <mergeCell ref="L2:M2"/>
    <mergeCell ref="B7:B8"/>
    <mergeCell ref="C7:D8"/>
    <mergeCell ref="E7:I7"/>
    <mergeCell ref="J7:L7"/>
    <mergeCell ref="M7:M8"/>
    <mergeCell ref="B4:C4"/>
    <mergeCell ref="D4:E4"/>
    <mergeCell ref="F4:G4"/>
    <mergeCell ref="H4:I4"/>
    <mergeCell ref="J4:K4"/>
    <mergeCell ref="L4:M4"/>
    <mergeCell ref="N7:Q7"/>
    <mergeCell ref="R7:U7"/>
    <mergeCell ref="H8:I8"/>
    <mergeCell ref="K8:L8"/>
    <mergeCell ref="P8:Q8"/>
    <mergeCell ref="R8:S8"/>
    <mergeCell ref="T8:U8"/>
    <mergeCell ref="N4:O4"/>
    <mergeCell ref="P4:Q4"/>
    <mergeCell ref="J5:K5"/>
    <mergeCell ref="L5:M5"/>
    <mergeCell ref="P5:Q5"/>
    <mergeCell ref="C10:D10"/>
    <mergeCell ref="H10:I10"/>
    <mergeCell ref="K10:L10"/>
    <mergeCell ref="P10:Q10"/>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C14:D14"/>
    <mergeCell ref="H14:I14"/>
    <mergeCell ref="K14:L14"/>
    <mergeCell ref="P14:Q14"/>
    <mergeCell ref="R14:S14"/>
    <mergeCell ref="T14:U14"/>
    <mergeCell ref="C13:D13"/>
    <mergeCell ref="H13:I13"/>
    <mergeCell ref="K13:L13"/>
    <mergeCell ref="P13:Q13"/>
    <mergeCell ref="R13:S13"/>
    <mergeCell ref="T13:U13"/>
    <mergeCell ref="C16:D16"/>
    <mergeCell ref="H16:I16"/>
    <mergeCell ref="K16:L16"/>
    <mergeCell ref="P16:Q16"/>
    <mergeCell ref="R16:S16"/>
    <mergeCell ref="T16:U16"/>
    <mergeCell ref="C15:D15"/>
    <mergeCell ref="H15:I15"/>
    <mergeCell ref="K15:L15"/>
    <mergeCell ref="P15:Q15"/>
    <mergeCell ref="R15:S15"/>
    <mergeCell ref="T15:U15"/>
    <mergeCell ref="C18:D18"/>
    <mergeCell ref="H18:I18"/>
    <mergeCell ref="K18:L18"/>
    <mergeCell ref="P18:Q18"/>
    <mergeCell ref="R18:S18"/>
    <mergeCell ref="T18:U18"/>
    <mergeCell ref="C17:D17"/>
    <mergeCell ref="H17:I17"/>
    <mergeCell ref="K17:L17"/>
    <mergeCell ref="P17:Q17"/>
    <mergeCell ref="R17:S17"/>
    <mergeCell ref="T17:U17"/>
    <mergeCell ref="C20:D20"/>
    <mergeCell ref="H20:I20"/>
    <mergeCell ref="K20:L20"/>
    <mergeCell ref="P20:Q20"/>
    <mergeCell ref="R20:S20"/>
    <mergeCell ref="T20:U20"/>
    <mergeCell ref="C19:D19"/>
    <mergeCell ref="H19:I19"/>
    <mergeCell ref="K19:L19"/>
    <mergeCell ref="P19:Q19"/>
    <mergeCell ref="R19:S19"/>
    <mergeCell ref="T19:U19"/>
    <mergeCell ref="C22:D22"/>
    <mergeCell ref="H22:I22"/>
    <mergeCell ref="K22:L22"/>
    <mergeCell ref="P22:Q22"/>
    <mergeCell ref="R22:S22"/>
    <mergeCell ref="T22:U22"/>
    <mergeCell ref="C21:D21"/>
    <mergeCell ref="H21:I21"/>
    <mergeCell ref="K21:L21"/>
    <mergeCell ref="P21:Q21"/>
    <mergeCell ref="R21:S21"/>
    <mergeCell ref="T21:U21"/>
    <mergeCell ref="C24:D24"/>
    <mergeCell ref="H24:I24"/>
    <mergeCell ref="K24:L24"/>
    <mergeCell ref="P24:Q24"/>
    <mergeCell ref="R24:S24"/>
    <mergeCell ref="T24:U24"/>
    <mergeCell ref="C23:D23"/>
    <mergeCell ref="H23:I23"/>
    <mergeCell ref="K23:L23"/>
    <mergeCell ref="P23:Q23"/>
    <mergeCell ref="R23:S23"/>
    <mergeCell ref="T23:U23"/>
    <mergeCell ref="C26:D26"/>
    <mergeCell ref="H26:I26"/>
    <mergeCell ref="K26:L26"/>
    <mergeCell ref="P26:Q26"/>
    <mergeCell ref="R26:S26"/>
    <mergeCell ref="T26:U26"/>
    <mergeCell ref="C25:D25"/>
    <mergeCell ref="H25:I25"/>
    <mergeCell ref="K25:L25"/>
    <mergeCell ref="P25:Q25"/>
    <mergeCell ref="R25:S25"/>
    <mergeCell ref="T25:U25"/>
    <mergeCell ref="C28:D28"/>
    <mergeCell ref="H28:I28"/>
    <mergeCell ref="K28:L28"/>
    <mergeCell ref="P28:Q28"/>
    <mergeCell ref="R28:S28"/>
    <mergeCell ref="T28:U28"/>
    <mergeCell ref="C27:D27"/>
    <mergeCell ref="H27:I27"/>
    <mergeCell ref="K27:L27"/>
    <mergeCell ref="P27:Q27"/>
    <mergeCell ref="R27:S27"/>
    <mergeCell ref="T27:U27"/>
    <mergeCell ref="C30:D30"/>
    <mergeCell ref="H30:I30"/>
    <mergeCell ref="K30:L30"/>
    <mergeCell ref="P30:Q30"/>
    <mergeCell ref="R30:S30"/>
    <mergeCell ref="T30:U30"/>
    <mergeCell ref="C29:D29"/>
    <mergeCell ref="H29:I29"/>
    <mergeCell ref="K29:L29"/>
    <mergeCell ref="P29:Q29"/>
    <mergeCell ref="R29:S29"/>
    <mergeCell ref="T29:U29"/>
    <mergeCell ref="C32:D32"/>
    <mergeCell ref="H32:I32"/>
    <mergeCell ref="K32:L32"/>
    <mergeCell ref="P32:Q32"/>
    <mergeCell ref="R32:S32"/>
    <mergeCell ref="T32:U32"/>
    <mergeCell ref="C31:D31"/>
    <mergeCell ref="H31:I31"/>
    <mergeCell ref="K31:L31"/>
    <mergeCell ref="P31:Q31"/>
    <mergeCell ref="R31:S31"/>
    <mergeCell ref="T31:U31"/>
    <mergeCell ref="C34:D34"/>
    <mergeCell ref="H34:I34"/>
    <mergeCell ref="K34:L34"/>
    <mergeCell ref="P34:Q34"/>
    <mergeCell ref="R34:S34"/>
    <mergeCell ref="T34:U34"/>
    <mergeCell ref="C33:D33"/>
    <mergeCell ref="H33:I33"/>
    <mergeCell ref="K33:L33"/>
    <mergeCell ref="P33:Q33"/>
    <mergeCell ref="R33:S33"/>
    <mergeCell ref="T33:U33"/>
    <mergeCell ref="C36:D36"/>
    <mergeCell ref="H36:I36"/>
    <mergeCell ref="K36:L36"/>
    <mergeCell ref="P36:Q36"/>
    <mergeCell ref="R36:S36"/>
    <mergeCell ref="T36:U36"/>
    <mergeCell ref="C35:D35"/>
    <mergeCell ref="H35:I35"/>
    <mergeCell ref="K35:L35"/>
    <mergeCell ref="P35:Q35"/>
    <mergeCell ref="R35:S35"/>
    <mergeCell ref="T35:U35"/>
    <mergeCell ref="C38:D38"/>
    <mergeCell ref="H38:I38"/>
    <mergeCell ref="K38:L38"/>
    <mergeCell ref="P38:Q38"/>
    <mergeCell ref="R38:S38"/>
    <mergeCell ref="T38:U38"/>
    <mergeCell ref="C37:D37"/>
    <mergeCell ref="H37:I37"/>
    <mergeCell ref="K37:L37"/>
    <mergeCell ref="P37:Q37"/>
    <mergeCell ref="R37:S37"/>
    <mergeCell ref="T37:U37"/>
    <mergeCell ref="C40:D40"/>
    <mergeCell ref="H40:I40"/>
    <mergeCell ref="K40:L40"/>
    <mergeCell ref="P40:Q40"/>
    <mergeCell ref="R40:S40"/>
    <mergeCell ref="T40:U40"/>
    <mergeCell ref="C39:D39"/>
    <mergeCell ref="H39:I39"/>
    <mergeCell ref="K39:L39"/>
    <mergeCell ref="P39:Q39"/>
    <mergeCell ref="R39:S39"/>
    <mergeCell ref="T39:U39"/>
    <mergeCell ref="C42:D42"/>
    <mergeCell ref="H42:I42"/>
    <mergeCell ref="K42:L42"/>
    <mergeCell ref="P42:Q42"/>
    <mergeCell ref="R42:S42"/>
    <mergeCell ref="T42:U42"/>
    <mergeCell ref="C41:D41"/>
    <mergeCell ref="H41:I41"/>
    <mergeCell ref="K41:L41"/>
    <mergeCell ref="P41:Q41"/>
    <mergeCell ref="R41:S41"/>
    <mergeCell ref="T41:U41"/>
    <mergeCell ref="C44:D44"/>
    <mergeCell ref="H44:I44"/>
    <mergeCell ref="K44:L44"/>
    <mergeCell ref="P44:Q44"/>
    <mergeCell ref="R44:S44"/>
    <mergeCell ref="T44:U44"/>
    <mergeCell ref="C43:D43"/>
    <mergeCell ref="H43:I43"/>
    <mergeCell ref="K43:L43"/>
    <mergeCell ref="P43:Q43"/>
    <mergeCell ref="R43:S43"/>
    <mergeCell ref="T43:U43"/>
    <mergeCell ref="C46:D46"/>
    <mergeCell ref="H46:I46"/>
    <mergeCell ref="K46:L46"/>
    <mergeCell ref="P46:Q46"/>
    <mergeCell ref="R46:S46"/>
    <mergeCell ref="T46:U46"/>
    <mergeCell ref="C45:D45"/>
    <mergeCell ref="H45:I45"/>
    <mergeCell ref="K45:L45"/>
    <mergeCell ref="P45:Q45"/>
    <mergeCell ref="R45:S45"/>
    <mergeCell ref="T45:U45"/>
    <mergeCell ref="C48:D48"/>
    <mergeCell ref="H48:I48"/>
    <mergeCell ref="K48:L48"/>
    <mergeCell ref="P48:Q48"/>
    <mergeCell ref="R48:S48"/>
    <mergeCell ref="T48:U48"/>
    <mergeCell ref="C47:D47"/>
    <mergeCell ref="H47:I47"/>
    <mergeCell ref="K47:L47"/>
    <mergeCell ref="P47:Q47"/>
    <mergeCell ref="R47:S47"/>
    <mergeCell ref="T47:U47"/>
    <mergeCell ref="C50:D50"/>
    <mergeCell ref="H50:I50"/>
    <mergeCell ref="K50:L50"/>
    <mergeCell ref="P50:Q50"/>
    <mergeCell ref="R50:S50"/>
    <mergeCell ref="T50:U50"/>
    <mergeCell ref="C49:D49"/>
    <mergeCell ref="H49:I49"/>
    <mergeCell ref="K49:L49"/>
    <mergeCell ref="P49:Q49"/>
    <mergeCell ref="R49:S49"/>
    <mergeCell ref="T49:U49"/>
    <mergeCell ref="C52:D52"/>
    <mergeCell ref="H52:I52"/>
    <mergeCell ref="K52:L52"/>
    <mergeCell ref="P52:Q52"/>
    <mergeCell ref="R52:S52"/>
    <mergeCell ref="T52:U52"/>
    <mergeCell ref="C51:D51"/>
    <mergeCell ref="H51:I51"/>
    <mergeCell ref="K51:L51"/>
    <mergeCell ref="P51:Q51"/>
    <mergeCell ref="R51:S51"/>
    <mergeCell ref="T51:U51"/>
    <mergeCell ref="C54:D54"/>
    <mergeCell ref="H54:I54"/>
    <mergeCell ref="K54:L54"/>
    <mergeCell ref="P54:Q54"/>
    <mergeCell ref="R54:S54"/>
    <mergeCell ref="T54:U54"/>
    <mergeCell ref="C53:D53"/>
    <mergeCell ref="H53:I53"/>
    <mergeCell ref="K53:L53"/>
    <mergeCell ref="P53:Q53"/>
    <mergeCell ref="R53:S53"/>
    <mergeCell ref="T53:U53"/>
    <mergeCell ref="C56:D56"/>
    <mergeCell ref="H56:I56"/>
    <mergeCell ref="K56:L56"/>
    <mergeCell ref="P56:Q56"/>
    <mergeCell ref="R56:S56"/>
    <mergeCell ref="T56:U56"/>
    <mergeCell ref="C55:D55"/>
    <mergeCell ref="H55:I55"/>
    <mergeCell ref="K55:L55"/>
    <mergeCell ref="P55:Q55"/>
    <mergeCell ref="R55:S55"/>
    <mergeCell ref="T55:U55"/>
    <mergeCell ref="C58:D58"/>
    <mergeCell ref="H58:I58"/>
    <mergeCell ref="K58:L58"/>
    <mergeCell ref="P58:Q58"/>
    <mergeCell ref="R58:S58"/>
    <mergeCell ref="T58:U58"/>
    <mergeCell ref="C57:D57"/>
    <mergeCell ref="H57:I57"/>
    <mergeCell ref="K57:L57"/>
    <mergeCell ref="P57:Q57"/>
    <mergeCell ref="R57:S57"/>
    <mergeCell ref="T57:U57"/>
    <mergeCell ref="C60:D60"/>
    <mergeCell ref="H60:I60"/>
    <mergeCell ref="K60:L60"/>
    <mergeCell ref="P60:Q60"/>
    <mergeCell ref="R60:S60"/>
    <mergeCell ref="T60:U60"/>
    <mergeCell ref="C59:D59"/>
    <mergeCell ref="H59:I59"/>
    <mergeCell ref="K59:L59"/>
    <mergeCell ref="P59:Q59"/>
    <mergeCell ref="R59:S59"/>
    <mergeCell ref="T59:U59"/>
    <mergeCell ref="C62:D62"/>
    <mergeCell ref="H62:I62"/>
    <mergeCell ref="K62:L62"/>
    <mergeCell ref="P62:Q62"/>
    <mergeCell ref="R62:S62"/>
    <mergeCell ref="T62:U62"/>
    <mergeCell ref="C61:D61"/>
    <mergeCell ref="H61:I61"/>
    <mergeCell ref="K61:L61"/>
    <mergeCell ref="P61:Q61"/>
    <mergeCell ref="R61:S61"/>
    <mergeCell ref="T61:U61"/>
    <mergeCell ref="C64:D64"/>
    <mergeCell ref="H64:I64"/>
    <mergeCell ref="K64:L64"/>
    <mergeCell ref="P64:Q64"/>
    <mergeCell ref="R64:S64"/>
    <mergeCell ref="T64:U64"/>
    <mergeCell ref="C63:D63"/>
    <mergeCell ref="H63:I63"/>
    <mergeCell ref="K63:L63"/>
    <mergeCell ref="P63:Q63"/>
    <mergeCell ref="R63:S63"/>
    <mergeCell ref="T63:U63"/>
    <mergeCell ref="C66:D66"/>
    <mergeCell ref="H66:I66"/>
    <mergeCell ref="K66:L66"/>
    <mergeCell ref="P66:Q66"/>
    <mergeCell ref="R66:S66"/>
    <mergeCell ref="T66:U66"/>
    <mergeCell ref="C65:D65"/>
    <mergeCell ref="H65:I65"/>
    <mergeCell ref="K65:L65"/>
    <mergeCell ref="P65:Q65"/>
    <mergeCell ref="R65:S65"/>
    <mergeCell ref="T65:U65"/>
    <mergeCell ref="C68:D68"/>
    <mergeCell ref="H68:I68"/>
    <mergeCell ref="K68:L68"/>
    <mergeCell ref="P68:Q68"/>
    <mergeCell ref="R68:S68"/>
    <mergeCell ref="T68:U68"/>
    <mergeCell ref="C67:D67"/>
    <mergeCell ref="H67:I67"/>
    <mergeCell ref="K67:L67"/>
    <mergeCell ref="P67:Q67"/>
    <mergeCell ref="R67:S67"/>
    <mergeCell ref="T67:U67"/>
    <mergeCell ref="C70:D70"/>
    <mergeCell ref="H70:I70"/>
    <mergeCell ref="K70:L70"/>
    <mergeCell ref="P70:Q70"/>
    <mergeCell ref="R70:S70"/>
    <mergeCell ref="T70:U70"/>
    <mergeCell ref="C69:D69"/>
    <mergeCell ref="H69:I69"/>
    <mergeCell ref="K69:L69"/>
    <mergeCell ref="P69:Q69"/>
    <mergeCell ref="R69:S69"/>
    <mergeCell ref="T69:U69"/>
    <mergeCell ref="C72:D72"/>
    <mergeCell ref="H72:I72"/>
    <mergeCell ref="K72:L72"/>
    <mergeCell ref="P72:Q72"/>
    <mergeCell ref="R72:S72"/>
    <mergeCell ref="T72:U72"/>
    <mergeCell ref="C71:D71"/>
    <mergeCell ref="H71:I71"/>
    <mergeCell ref="K71:L71"/>
    <mergeCell ref="P71:Q71"/>
    <mergeCell ref="R71:S71"/>
    <mergeCell ref="T71:U71"/>
    <mergeCell ref="C74:D74"/>
    <mergeCell ref="H74:I74"/>
    <mergeCell ref="K74:L74"/>
    <mergeCell ref="P74:Q74"/>
    <mergeCell ref="R74:S74"/>
    <mergeCell ref="T74:U74"/>
    <mergeCell ref="C73:D73"/>
    <mergeCell ref="H73:I73"/>
    <mergeCell ref="K73:L73"/>
    <mergeCell ref="P73:Q73"/>
    <mergeCell ref="R73:S73"/>
    <mergeCell ref="T73:U73"/>
    <mergeCell ref="C76:D76"/>
    <mergeCell ref="H76:I76"/>
    <mergeCell ref="K76:L76"/>
    <mergeCell ref="P76:Q76"/>
    <mergeCell ref="R76:S76"/>
    <mergeCell ref="T76:U76"/>
    <mergeCell ref="C75:D75"/>
    <mergeCell ref="H75:I75"/>
    <mergeCell ref="K75:L75"/>
    <mergeCell ref="P75:Q75"/>
    <mergeCell ref="R75:S75"/>
    <mergeCell ref="T75:U75"/>
    <mergeCell ref="C78:D78"/>
    <mergeCell ref="H78:I78"/>
    <mergeCell ref="K78:L78"/>
    <mergeCell ref="P78:Q78"/>
    <mergeCell ref="R78:S78"/>
    <mergeCell ref="T78:U78"/>
    <mergeCell ref="C77:D77"/>
    <mergeCell ref="H77:I77"/>
    <mergeCell ref="K77:L77"/>
    <mergeCell ref="P77:Q77"/>
    <mergeCell ref="R77:S77"/>
    <mergeCell ref="T77:U77"/>
    <mergeCell ref="C80:D80"/>
    <mergeCell ref="H80:I80"/>
    <mergeCell ref="K80:L80"/>
    <mergeCell ref="P80:Q80"/>
    <mergeCell ref="R80:S80"/>
    <mergeCell ref="T80:U80"/>
    <mergeCell ref="C79:D79"/>
    <mergeCell ref="H79:I79"/>
    <mergeCell ref="K79:L79"/>
    <mergeCell ref="P79:Q79"/>
    <mergeCell ref="R79:S79"/>
    <mergeCell ref="T79:U79"/>
    <mergeCell ref="C82:D82"/>
    <mergeCell ref="H82:I82"/>
    <mergeCell ref="K82:L82"/>
    <mergeCell ref="P82:Q82"/>
    <mergeCell ref="R82:S82"/>
    <mergeCell ref="T82:U82"/>
    <mergeCell ref="C81:D81"/>
    <mergeCell ref="H81:I81"/>
    <mergeCell ref="K81:L81"/>
    <mergeCell ref="P81:Q81"/>
    <mergeCell ref="R81:S81"/>
    <mergeCell ref="T81:U81"/>
    <mergeCell ref="C84:D84"/>
    <mergeCell ref="H84:I84"/>
    <mergeCell ref="K84:L84"/>
    <mergeCell ref="P84:Q84"/>
    <mergeCell ref="R84:S84"/>
    <mergeCell ref="T84:U84"/>
    <mergeCell ref="C83:D83"/>
    <mergeCell ref="H83:I83"/>
    <mergeCell ref="K83:L83"/>
    <mergeCell ref="P83:Q83"/>
    <mergeCell ref="R83:S83"/>
    <mergeCell ref="T83:U83"/>
    <mergeCell ref="C86:D86"/>
    <mergeCell ref="H86:I86"/>
    <mergeCell ref="K86:L86"/>
    <mergeCell ref="P86:Q86"/>
    <mergeCell ref="R86:S86"/>
    <mergeCell ref="T86:U86"/>
    <mergeCell ref="C85:D85"/>
    <mergeCell ref="H85:I85"/>
    <mergeCell ref="K85:L85"/>
    <mergeCell ref="P85:Q85"/>
    <mergeCell ref="R85:S85"/>
    <mergeCell ref="T85:U85"/>
    <mergeCell ref="C88:D88"/>
    <mergeCell ref="H88:I88"/>
    <mergeCell ref="K88:L88"/>
    <mergeCell ref="P88:Q88"/>
    <mergeCell ref="R88:S88"/>
    <mergeCell ref="T88:U88"/>
    <mergeCell ref="C87:D87"/>
    <mergeCell ref="H87:I87"/>
    <mergeCell ref="K87:L87"/>
    <mergeCell ref="P87:Q87"/>
    <mergeCell ref="R87:S87"/>
    <mergeCell ref="T87:U87"/>
    <mergeCell ref="C90:D90"/>
    <mergeCell ref="H90:I90"/>
    <mergeCell ref="K90:L90"/>
    <mergeCell ref="P90:Q90"/>
    <mergeCell ref="R90:S90"/>
    <mergeCell ref="T90:U90"/>
    <mergeCell ref="C89:D89"/>
    <mergeCell ref="H89:I89"/>
    <mergeCell ref="K89:L89"/>
    <mergeCell ref="P89:Q89"/>
    <mergeCell ref="R89:S89"/>
    <mergeCell ref="T89:U89"/>
    <mergeCell ref="C92:D92"/>
    <mergeCell ref="H92:I92"/>
    <mergeCell ref="K92:L92"/>
    <mergeCell ref="P92:Q92"/>
    <mergeCell ref="R92:S92"/>
    <mergeCell ref="T92:U92"/>
    <mergeCell ref="C91:D91"/>
    <mergeCell ref="H91:I91"/>
    <mergeCell ref="K91:L91"/>
    <mergeCell ref="P91:Q91"/>
    <mergeCell ref="R91:S91"/>
    <mergeCell ref="T91:U91"/>
    <mergeCell ref="C94:D94"/>
    <mergeCell ref="H94:I94"/>
    <mergeCell ref="K94:L94"/>
    <mergeCell ref="P94:Q94"/>
    <mergeCell ref="R94:S94"/>
    <mergeCell ref="T94:U94"/>
    <mergeCell ref="C93:D93"/>
    <mergeCell ref="H93:I93"/>
    <mergeCell ref="K93:L93"/>
    <mergeCell ref="P93:Q93"/>
    <mergeCell ref="R93:S93"/>
    <mergeCell ref="T93:U93"/>
    <mergeCell ref="C96:D96"/>
    <mergeCell ref="H96:I96"/>
    <mergeCell ref="K96:L96"/>
    <mergeCell ref="P96:Q96"/>
    <mergeCell ref="R96:S96"/>
    <mergeCell ref="T96:U96"/>
    <mergeCell ref="C95:D95"/>
    <mergeCell ref="H95:I95"/>
    <mergeCell ref="K95:L95"/>
    <mergeCell ref="P95:Q95"/>
    <mergeCell ref="R95:S95"/>
    <mergeCell ref="T95:U95"/>
    <mergeCell ref="C98:D98"/>
    <mergeCell ref="H98:I98"/>
    <mergeCell ref="K98:L98"/>
    <mergeCell ref="P98:Q98"/>
    <mergeCell ref="R98:S98"/>
    <mergeCell ref="T98:U98"/>
    <mergeCell ref="C97:D97"/>
    <mergeCell ref="H97:I97"/>
    <mergeCell ref="K97:L97"/>
    <mergeCell ref="P97:Q97"/>
    <mergeCell ref="R97:S97"/>
    <mergeCell ref="T97:U97"/>
    <mergeCell ref="C100:D100"/>
    <mergeCell ref="H100:I100"/>
    <mergeCell ref="K100:L100"/>
    <mergeCell ref="P100:Q100"/>
    <mergeCell ref="R100:S100"/>
    <mergeCell ref="T100:U100"/>
    <mergeCell ref="C99:D99"/>
    <mergeCell ref="H99:I99"/>
    <mergeCell ref="K99:L99"/>
    <mergeCell ref="P99:Q99"/>
    <mergeCell ref="R99:S99"/>
    <mergeCell ref="T99:U99"/>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8:D108"/>
    <mergeCell ref="H108:I108"/>
    <mergeCell ref="K108:L108"/>
    <mergeCell ref="P108:Q108"/>
    <mergeCell ref="R108:S108"/>
    <mergeCell ref="T108:U108"/>
    <mergeCell ref="C107:D107"/>
    <mergeCell ref="H107:I107"/>
    <mergeCell ref="K107:L107"/>
    <mergeCell ref="P107:Q107"/>
    <mergeCell ref="R107:S107"/>
    <mergeCell ref="T107:U107"/>
  </mergeCells>
  <phoneticPr fontId="2"/>
  <conditionalFormatting sqref="G82:G108">
    <cfRule type="cellIs" dxfId="323" priority="311" stopIfTrue="1" operator="equal">
      <formula>"買"</formula>
    </cfRule>
    <cfRule type="cellIs" dxfId="322" priority="312" stopIfTrue="1" operator="equal">
      <formula>"売"</formula>
    </cfRule>
  </conditionalFormatting>
  <conditionalFormatting sqref="G74">
    <cfRule type="cellIs" dxfId="321" priority="189" stopIfTrue="1" operator="equal">
      <formula>"買"</formula>
    </cfRule>
    <cfRule type="cellIs" dxfId="320" priority="190" stopIfTrue="1" operator="equal">
      <formula>"売"</formula>
    </cfRule>
  </conditionalFormatting>
  <conditionalFormatting sqref="G43">
    <cfRule type="cellIs" dxfId="319" priority="247" stopIfTrue="1" operator="equal">
      <formula>"買"</formula>
    </cfRule>
    <cfRule type="cellIs" dxfId="318" priority="248" stopIfTrue="1" operator="equal">
      <formula>"売"</formula>
    </cfRule>
  </conditionalFormatting>
  <conditionalFormatting sqref="G61">
    <cfRule type="cellIs" dxfId="317" priority="215" stopIfTrue="1" operator="equal">
      <formula>"買"</formula>
    </cfRule>
    <cfRule type="cellIs" dxfId="316" priority="216" stopIfTrue="1" operator="equal">
      <formula>"売"</formula>
    </cfRule>
  </conditionalFormatting>
  <conditionalFormatting sqref="G62">
    <cfRule type="cellIs" dxfId="315" priority="213" stopIfTrue="1" operator="equal">
      <formula>"買"</formula>
    </cfRule>
    <cfRule type="cellIs" dxfId="314" priority="214" stopIfTrue="1" operator="equal">
      <formula>"売"</formula>
    </cfRule>
  </conditionalFormatting>
  <conditionalFormatting sqref="G63">
    <cfRule type="cellIs" dxfId="313" priority="211" stopIfTrue="1" operator="equal">
      <formula>"買"</formula>
    </cfRule>
    <cfRule type="cellIs" dxfId="312" priority="212" stopIfTrue="1" operator="equal">
      <formula>"売"</formula>
    </cfRule>
  </conditionalFormatting>
  <conditionalFormatting sqref="G64">
    <cfRule type="cellIs" dxfId="311" priority="209" stopIfTrue="1" operator="equal">
      <formula>"買"</formula>
    </cfRule>
    <cfRule type="cellIs" dxfId="310" priority="210" stopIfTrue="1" operator="equal">
      <formula>"売"</formula>
    </cfRule>
  </conditionalFormatting>
  <conditionalFormatting sqref="G65">
    <cfRule type="cellIs" dxfId="309" priority="207" stopIfTrue="1" operator="equal">
      <formula>"買"</formula>
    </cfRule>
    <cfRule type="cellIs" dxfId="308" priority="208" stopIfTrue="1" operator="equal">
      <formula>"売"</formula>
    </cfRule>
  </conditionalFormatting>
  <conditionalFormatting sqref="G66">
    <cfRule type="cellIs" dxfId="307" priority="205" stopIfTrue="1" operator="equal">
      <formula>"買"</formula>
    </cfRule>
    <cfRule type="cellIs" dxfId="306" priority="206" stopIfTrue="1" operator="equal">
      <formula>"売"</formula>
    </cfRule>
  </conditionalFormatting>
  <conditionalFormatting sqref="G67">
    <cfRule type="cellIs" dxfId="305" priority="203" stopIfTrue="1" operator="equal">
      <formula>"買"</formula>
    </cfRule>
    <cfRule type="cellIs" dxfId="304" priority="204" stopIfTrue="1" operator="equal">
      <formula>"売"</formula>
    </cfRule>
  </conditionalFormatting>
  <conditionalFormatting sqref="G68">
    <cfRule type="cellIs" dxfId="303" priority="201" stopIfTrue="1" operator="equal">
      <formula>"買"</formula>
    </cfRule>
    <cfRule type="cellIs" dxfId="302" priority="202" stopIfTrue="1" operator="equal">
      <formula>"売"</formula>
    </cfRule>
  </conditionalFormatting>
  <conditionalFormatting sqref="G69">
    <cfRule type="cellIs" dxfId="301" priority="199" stopIfTrue="1" operator="equal">
      <formula>"買"</formula>
    </cfRule>
    <cfRule type="cellIs" dxfId="300" priority="200" stopIfTrue="1" operator="equal">
      <formula>"売"</formula>
    </cfRule>
  </conditionalFormatting>
  <conditionalFormatting sqref="G70">
    <cfRule type="cellIs" dxfId="299" priority="197" stopIfTrue="1" operator="equal">
      <formula>"買"</formula>
    </cfRule>
    <cfRule type="cellIs" dxfId="298" priority="198" stopIfTrue="1" operator="equal">
      <formula>"売"</formula>
    </cfRule>
  </conditionalFormatting>
  <conditionalFormatting sqref="G71">
    <cfRule type="cellIs" dxfId="297" priority="195" stopIfTrue="1" operator="equal">
      <formula>"買"</formula>
    </cfRule>
    <cfRule type="cellIs" dxfId="296" priority="196" stopIfTrue="1" operator="equal">
      <formula>"売"</formula>
    </cfRule>
  </conditionalFormatting>
  <conditionalFormatting sqref="G72">
    <cfRule type="cellIs" dxfId="295" priority="193" stopIfTrue="1" operator="equal">
      <formula>"買"</formula>
    </cfRule>
    <cfRule type="cellIs" dxfId="294" priority="194" stopIfTrue="1" operator="equal">
      <formula>"売"</formula>
    </cfRule>
  </conditionalFormatting>
  <conditionalFormatting sqref="G73">
    <cfRule type="cellIs" dxfId="293" priority="191" stopIfTrue="1" operator="equal">
      <formula>"買"</formula>
    </cfRule>
    <cfRule type="cellIs" dxfId="292" priority="192" stopIfTrue="1" operator="equal">
      <formula>"売"</formula>
    </cfRule>
  </conditionalFormatting>
  <conditionalFormatting sqref="G75">
    <cfRule type="cellIs" dxfId="291" priority="187" stopIfTrue="1" operator="equal">
      <formula>"買"</formula>
    </cfRule>
    <cfRule type="cellIs" dxfId="290" priority="188" stopIfTrue="1" operator="equal">
      <formula>"売"</formula>
    </cfRule>
  </conditionalFormatting>
  <conditionalFormatting sqref="G76">
    <cfRule type="cellIs" dxfId="289" priority="185" stopIfTrue="1" operator="equal">
      <formula>"買"</formula>
    </cfRule>
    <cfRule type="cellIs" dxfId="288" priority="186" stopIfTrue="1" operator="equal">
      <formula>"売"</formula>
    </cfRule>
  </conditionalFormatting>
  <conditionalFormatting sqref="G77">
    <cfRule type="cellIs" dxfId="287" priority="183" stopIfTrue="1" operator="equal">
      <formula>"買"</formula>
    </cfRule>
    <cfRule type="cellIs" dxfId="286" priority="184" stopIfTrue="1" operator="equal">
      <formula>"売"</formula>
    </cfRule>
  </conditionalFormatting>
  <conditionalFormatting sqref="G78">
    <cfRule type="cellIs" dxfId="285" priority="181" stopIfTrue="1" operator="equal">
      <formula>"買"</formula>
    </cfRule>
    <cfRule type="cellIs" dxfId="284" priority="182" stopIfTrue="1" operator="equal">
      <formula>"売"</formula>
    </cfRule>
  </conditionalFormatting>
  <conditionalFormatting sqref="G79">
    <cfRule type="cellIs" dxfId="283" priority="179" stopIfTrue="1" operator="equal">
      <formula>"買"</formula>
    </cfRule>
    <cfRule type="cellIs" dxfId="282" priority="180" stopIfTrue="1" operator="equal">
      <formula>"売"</formula>
    </cfRule>
  </conditionalFormatting>
  <conditionalFormatting sqref="G80">
    <cfRule type="cellIs" dxfId="281" priority="177" stopIfTrue="1" operator="equal">
      <formula>"買"</formula>
    </cfRule>
    <cfRule type="cellIs" dxfId="280" priority="178" stopIfTrue="1" operator="equal">
      <formula>"売"</formula>
    </cfRule>
  </conditionalFormatting>
  <conditionalFormatting sqref="G81">
    <cfRule type="cellIs" dxfId="279" priority="175" stopIfTrue="1" operator="equal">
      <formula>"買"</formula>
    </cfRule>
    <cfRule type="cellIs" dxfId="278" priority="176" stopIfTrue="1" operator="equal">
      <formula>"売"</formula>
    </cfRule>
  </conditionalFormatting>
  <conditionalFormatting sqref="G11">
    <cfRule type="cellIs" dxfId="277" priority="97" stopIfTrue="1" operator="equal">
      <formula>"買"</formula>
    </cfRule>
    <cfRule type="cellIs" dxfId="276" priority="98" stopIfTrue="1" operator="equal">
      <formula>"売"</formula>
    </cfRule>
  </conditionalFormatting>
  <conditionalFormatting sqref="G9">
    <cfRule type="cellIs" dxfId="275" priority="101" stopIfTrue="1" operator="equal">
      <formula>"買"</formula>
    </cfRule>
    <cfRule type="cellIs" dxfId="274" priority="102" stopIfTrue="1" operator="equal">
      <formula>"売"</formula>
    </cfRule>
  </conditionalFormatting>
  <conditionalFormatting sqref="G10">
    <cfRule type="cellIs" dxfId="273" priority="99" stopIfTrue="1" operator="equal">
      <formula>"買"</formula>
    </cfRule>
    <cfRule type="cellIs" dxfId="272" priority="100" stopIfTrue="1" operator="equal">
      <formula>"売"</formula>
    </cfRule>
  </conditionalFormatting>
  <conditionalFormatting sqref="G12">
    <cfRule type="cellIs" dxfId="271" priority="95" stopIfTrue="1" operator="equal">
      <formula>"買"</formula>
    </cfRule>
    <cfRule type="cellIs" dxfId="270" priority="96" stopIfTrue="1" operator="equal">
      <formula>"売"</formula>
    </cfRule>
  </conditionalFormatting>
  <conditionalFormatting sqref="G13">
    <cfRule type="cellIs" dxfId="269" priority="93" stopIfTrue="1" operator="equal">
      <formula>"買"</formula>
    </cfRule>
    <cfRule type="cellIs" dxfId="268" priority="94" stopIfTrue="1" operator="equal">
      <formula>"売"</formula>
    </cfRule>
  </conditionalFormatting>
  <conditionalFormatting sqref="G14">
    <cfRule type="cellIs" dxfId="267" priority="91" stopIfTrue="1" operator="equal">
      <formula>"買"</formula>
    </cfRule>
    <cfRule type="cellIs" dxfId="266" priority="92" stopIfTrue="1" operator="equal">
      <formula>"売"</formula>
    </cfRule>
  </conditionalFormatting>
  <conditionalFormatting sqref="G15">
    <cfRule type="cellIs" dxfId="265" priority="89" stopIfTrue="1" operator="equal">
      <formula>"買"</formula>
    </cfRule>
    <cfRule type="cellIs" dxfId="264" priority="90" stopIfTrue="1" operator="equal">
      <formula>"売"</formula>
    </cfRule>
  </conditionalFormatting>
  <conditionalFormatting sqref="G16">
    <cfRule type="cellIs" dxfId="263" priority="87" stopIfTrue="1" operator="equal">
      <formula>"買"</formula>
    </cfRule>
    <cfRule type="cellIs" dxfId="262" priority="88" stopIfTrue="1" operator="equal">
      <formula>"売"</formula>
    </cfRule>
  </conditionalFormatting>
  <conditionalFormatting sqref="G17">
    <cfRule type="cellIs" dxfId="261" priority="85" stopIfTrue="1" operator="equal">
      <formula>"買"</formula>
    </cfRule>
    <cfRule type="cellIs" dxfId="260" priority="86" stopIfTrue="1" operator="equal">
      <formula>"売"</formula>
    </cfRule>
  </conditionalFormatting>
  <conditionalFormatting sqref="G18">
    <cfRule type="cellIs" dxfId="259" priority="83" stopIfTrue="1" operator="equal">
      <formula>"買"</formula>
    </cfRule>
    <cfRule type="cellIs" dxfId="258" priority="84" stopIfTrue="1" operator="equal">
      <formula>"売"</formula>
    </cfRule>
  </conditionalFormatting>
  <conditionalFormatting sqref="G19">
    <cfRule type="cellIs" dxfId="257" priority="81" stopIfTrue="1" operator="equal">
      <formula>"買"</formula>
    </cfRule>
    <cfRule type="cellIs" dxfId="256" priority="82" stopIfTrue="1" operator="equal">
      <formula>"売"</formula>
    </cfRule>
  </conditionalFormatting>
  <conditionalFormatting sqref="G20">
    <cfRule type="cellIs" dxfId="255" priority="79" stopIfTrue="1" operator="equal">
      <formula>"買"</formula>
    </cfRule>
    <cfRule type="cellIs" dxfId="254" priority="80" stopIfTrue="1" operator="equal">
      <formula>"売"</formula>
    </cfRule>
  </conditionalFormatting>
  <conditionalFormatting sqref="G21">
    <cfRule type="cellIs" dxfId="253" priority="77" stopIfTrue="1" operator="equal">
      <formula>"買"</formula>
    </cfRule>
    <cfRule type="cellIs" dxfId="252" priority="78" stopIfTrue="1" operator="equal">
      <formula>"売"</formula>
    </cfRule>
  </conditionalFormatting>
  <conditionalFormatting sqref="G22">
    <cfRule type="cellIs" dxfId="251" priority="75" stopIfTrue="1" operator="equal">
      <formula>"買"</formula>
    </cfRule>
    <cfRule type="cellIs" dxfId="250" priority="76" stopIfTrue="1" operator="equal">
      <formula>"売"</formula>
    </cfRule>
  </conditionalFormatting>
  <conditionalFormatting sqref="G23">
    <cfRule type="cellIs" dxfId="249" priority="73" stopIfTrue="1" operator="equal">
      <formula>"買"</formula>
    </cfRule>
    <cfRule type="cellIs" dxfId="248" priority="74" stopIfTrue="1" operator="equal">
      <formula>"売"</formula>
    </cfRule>
  </conditionalFormatting>
  <conditionalFormatting sqref="G24">
    <cfRule type="cellIs" dxfId="247" priority="71" stopIfTrue="1" operator="equal">
      <formula>"買"</formula>
    </cfRule>
    <cfRule type="cellIs" dxfId="246" priority="72" stopIfTrue="1" operator="equal">
      <formula>"売"</formula>
    </cfRule>
  </conditionalFormatting>
  <conditionalFormatting sqref="G25">
    <cfRule type="cellIs" dxfId="245" priority="69" stopIfTrue="1" operator="equal">
      <formula>"買"</formula>
    </cfRule>
    <cfRule type="cellIs" dxfId="244" priority="70" stopIfTrue="1" operator="equal">
      <formula>"売"</formula>
    </cfRule>
  </conditionalFormatting>
  <conditionalFormatting sqref="G26">
    <cfRule type="cellIs" dxfId="243" priority="67" stopIfTrue="1" operator="equal">
      <formula>"買"</formula>
    </cfRule>
    <cfRule type="cellIs" dxfId="242" priority="68" stopIfTrue="1" operator="equal">
      <formula>"売"</formula>
    </cfRule>
  </conditionalFormatting>
  <conditionalFormatting sqref="G27">
    <cfRule type="cellIs" dxfId="241" priority="65" stopIfTrue="1" operator="equal">
      <formula>"買"</formula>
    </cfRule>
    <cfRule type="cellIs" dxfId="240" priority="66" stopIfTrue="1" operator="equal">
      <formula>"売"</formula>
    </cfRule>
  </conditionalFormatting>
  <conditionalFormatting sqref="G28">
    <cfRule type="cellIs" dxfId="239" priority="63" stopIfTrue="1" operator="equal">
      <formula>"買"</formula>
    </cfRule>
    <cfRule type="cellIs" dxfId="238" priority="64" stopIfTrue="1" operator="equal">
      <formula>"売"</formula>
    </cfRule>
  </conditionalFormatting>
  <conditionalFormatting sqref="G29">
    <cfRule type="cellIs" dxfId="237" priority="61" stopIfTrue="1" operator="equal">
      <formula>"買"</formula>
    </cfRule>
    <cfRule type="cellIs" dxfId="236" priority="62" stopIfTrue="1" operator="equal">
      <formula>"売"</formula>
    </cfRule>
  </conditionalFormatting>
  <conditionalFormatting sqref="G30">
    <cfRule type="cellIs" dxfId="235" priority="59" stopIfTrue="1" operator="equal">
      <formula>"買"</formula>
    </cfRule>
    <cfRule type="cellIs" dxfId="234" priority="60" stopIfTrue="1" operator="equal">
      <formula>"売"</formula>
    </cfRule>
  </conditionalFormatting>
  <conditionalFormatting sqref="G31">
    <cfRule type="cellIs" dxfId="233" priority="57" stopIfTrue="1" operator="equal">
      <formula>"買"</formula>
    </cfRule>
    <cfRule type="cellIs" dxfId="232" priority="58" stopIfTrue="1" operator="equal">
      <formula>"売"</formula>
    </cfRule>
  </conditionalFormatting>
  <conditionalFormatting sqref="G32">
    <cfRule type="cellIs" dxfId="231" priority="55" stopIfTrue="1" operator="equal">
      <formula>"買"</formula>
    </cfRule>
    <cfRule type="cellIs" dxfId="230" priority="56" stopIfTrue="1" operator="equal">
      <formula>"売"</formula>
    </cfRule>
  </conditionalFormatting>
  <conditionalFormatting sqref="G33">
    <cfRule type="cellIs" dxfId="229" priority="53" stopIfTrue="1" operator="equal">
      <formula>"買"</formula>
    </cfRule>
    <cfRule type="cellIs" dxfId="228" priority="54" stopIfTrue="1" operator="equal">
      <formula>"売"</formula>
    </cfRule>
  </conditionalFormatting>
  <conditionalFormatting sqref="G34">
    <cfRule type="cellIs" dxfId="227" priority="51" stopIfTrue="1" operator="equal">
      <formula>"買"</formula>
    </cfRule>
    <cfRule type="cellIs" dxfId="226" priority="52" stopIfTrue="1" operator="equal">
      <formula>"売"</formula>
    </cfRule>
  </conditionalFormatting>
  <conditionalFormatting sqref="G35">
    <cfRule type="cellIs" dxfId="225" priority="49" stopIfTrue="1" operator="equal">
      <formula>"買"</formula>
    </cfRule>
    <cfRule type="cellIs" dxfId="224" priority="50" stopIfTrue="1" operator="equal">
      <formula>"売"</formula>
    </cfRule>
  </conditionalFormatting>
  <conditionalFormatting sqref="G36">
    <cfRule type="cellIs" dxfId="223" priority="47" stopIfTrue="1" operator="equal">
      <formula>"買"</formula>
    </cfRule>
    <cfRule type="cellIs" dxfId="222" priority="48" stopIfTrue="1" operator="equal">
      <formula>"売"</formula>
    </cfRule>
  </conditionalFormatting>
  <conditionalFormatting sqref="G37">
    <cfRule type="cellIs" dxfId="221" priority="45" stopIfTrue="1" operator="equal">
      <formula>"買"</formula>
    </cfRule>
    <cfRule type="cellIs" dxfId="220" priority="46" stopIfTrue="1" operator="equal">
      <formula>"売"</formula>
    </cfRule>
  </conditionalFormatting>
  <conditionalFormatting sqref="G38">
    <cfRule type="cellIs" dxfId="219" priority="43" stopIfTrue="1" operator="equal">
      <formula>"買"</formula>
    </cfRule>
    <cfRule type="cellIs" dxfId="218" priority="44" stopIfTrue="1" operator="equal">
      <formula>"売"</formula>
    </cfRule>
  </conditionalFormatting>
  <conditionalFormatting sqref="G39">
    <cfRule type="cellIs" dxfId="217" priority="41" stopIfTrue="1" operator="equal">
      <formula>"買"</formula>
    </cfRule>
    <cfRule type="cellIs" dxfId="216" priority="42" stopIfTrue="1" operator="equal">
      <formula>"売"</formula>
    </cfRule>
  </conditionalFormatting>
  <conditionalFormatting sqref="G40">
    <cfRule type="cellIs" dxfId="215" priority="39" stopIfTrue="1" operator="equal">
      <formula>"買"</formula>
    </cfRule>
    <cfRule type="cellIs" dxfId="214" priority="40" stopIfTrue="1" operator="equal">
      <formula>"売"</formula>
    </cfRule>
  </conditionalFormatting>
  <conditionalFormatting sqref="G41">
    <cfRule type="cellIs" dxfId="213" priority="37" stopIfTrue="1" operator="equal">
      <formula>"買"</formula>
    </cfRule>
    <cfRule type="cellIs" dxfId="212" priority="38" stopIfTrue="1" operator="equal">
      <formula>"売"</formula>
    </cfRule>
  </conditionalFormatting>
  <conditionalFormatting sqref="G42">
    <cfRule type="cellIs" dxfId="211" priority="35" stopIfTrue="1" operator="equal">
      <formula>"買"</formula>
    </cfRule>
    <cfRule type="cellIs" dxfId="210" priority="36" stopIfTrue="1" operator="equal">
      <formula>"売"</formula>
    </cfRule>
  </conditionalFormatting>
  <conditionalFormatting sqref="G44">
    <cfRule type="cellIs" dxfId="209" priority="33" stopIfTrue="1" operator="equal">
      <formula>"買"</formula>
    </cfRule>
    <cfRule type="cellIs" dxfId="208" priority="34" stopIfTrue="1" operator="equal">
      <formula>"売"</formula>
    </cfRule>
  </conditionalFormatting>
  <conditionalFormatting sqref="G45">
    <cfRule type="cellIs" dxfId="207" priority="31" stopIfTrue="1" operator="equal">
      <formula>"買"</formula>
    </cfRule>
    <cfRule type="cellIs" dxfId="206" priority="32" stopIfTrue="1" operator="equal">
      <formula>"売"</formula>
    </cfRule>
  </conditionalFormatting>
  <conditionalFormatting sqref="G46">
    <cfRule type="cellIs" dxfId="205" priority="29" stopIfTrue="1" operator="equal">
      <formula>"買"</formula>
    </cfRule>
    <cfRule type="cellIs" dxfId="204" priority="30" stopIfTrue="1" operator="equal">
      <formula>"売"</formula>
    </cfRule>
  </conditionalFormatting>
  <conditionalFormatting sqref="G47">
    <cfRule type="cellIs" dxfId="203" priority="27" stopIfTrue="1" operator="equal">
      <formula>"買"</formula>
    </cfRule>
    <cfRule type="cellIs" dxfId="202" priority="28" stopIfTrue="1" operator="equal">
      <formula>"売"</formula>
    </cfRule>
  </conditionalFormatting>
  <conditionalFormatting sqref="G48">
    <cfRule type="cellIs" dxfId="201" priority="25" stopIfTrue="1" operator="equal">
      <formula>"買"</formula>
    </cfRule>
    <cfRule type="cellIs" dxfId="200" priority="26" stopIfTrue="1" operator="equal">
      <formula>"売"</formula>
    </cfRule>
  </conditionalFormatting>
  <conditionalFormatting sqref="G49">
    <cfRule type="cellIs" dxfId="199" priority="23" stopIfTrue="1" operator="equal">
      <formula>"買"</formula>
    </cfRule>
    <cfRule type="cellIs" dxfId="198" priority="24" stopIfTrue="1" operator="equal">
      <formula>"売"</formula>
    </cfRule>
  </conditionalFormatting>
  <conditionalFormatting sqref="G50">
    <cfRule type="cellIs" dxfId="197" priority="21" stopIfTrue="1" operator="equal">
      <formula>"買"</formula>
    </cfRule>
    <cfRule type="cellIs" dxfId="196" priority="22" stopIfTrue="1" operator="equal">
      <formula>"売"</formula>
    </cfRule>
  </conditionalFormatting>
  <conditionalFormatting sqref="G51">
    <cfRule type="cellIs" dxfId="195" priority="19" stopIfTrue="1" operator="equal">
      <formula>"買"</formula>
    </cfRule>
    <cfRule type="cellIs" dxfId="194" priority="20" stopIfTrue="1" operator="equal">
      <formula>"売"</formula>
    </cfRule>
  </conditionalFormatting>
  <conditionalFormatting sqref="G52">
    <cfRule type="cellIs" dxfId="193" priority="17" stopIfTrue="1" operator="equal">
      <formula>"買"</formula>
    </cfRule>
    <cfRule type="cellIs" dxfId="192" priority="18" stopIfTrue="1" operator="equal">
      <formula>"売"</formula>
    </cfRule>
  </conditionalFormatting>
  <conditionalFormatting sqref="G53">
    <cfRule type="cellIs" dxfId="191" priority="15" stopIfTrue="1" operator="equal">
      <formula>"買"</formula>
    </cfRule>
    <cfRule type="cellIs" dxfId="190" priority="16" stopIfTrue="1" operator="equal">
      <formula>"売"</formula>
    </cfRule>
  </conditionalFormatting>
  <conditionalFormatting sqref="G54">
    <cfRule type="cellIs" dxfId="189" priority="13" stopIfTrue="1" operator="equal">
      <formula>"買"</formula>
    </cfRule>
    <cfRule type="cellIs" dxfId="188" priority="14" stopIfTrue="1" operator="equal">
      <formula>"売"</formula>
    </cfRule>
  </conditionalFormatting>
  <conditionalFormatting sqref="G55">
    <cfRule type="cellIs" dxfId="187" priority="11" stopIfTrue="1" operator="equal">
      <formula>"買"</formula>
    </cfRule>
    <cfRule type="cellIs" dxfId="186" priority="12" stopIfTrue="1" operator="equal">
      <formula>"売"</formula>
    </cfRule>
  </conditionalFormatting>
  <conditionalFormatting sqref="G56">
    <cfRule type="cellIs" dxfId="185" priority="9" stopIfTrue="1" operator="equal">
      <formula>"買"</formula>
    </cfRule>
    <cfRule type="cellIs" dxfId="184" priority="10" stopIfTrue="1" operator="equal">
      <formula>"売"</formula>
    </cfRule>
  </conditionalFormatting>
  <conditionalFormatting sqref="G57">
    <cfRule type="cellIs" dxfId="183" priority="7" stopIfTrue="1" operator="equal">
      <formula>"買"</formula>
    </cfRule>
    <cfRule type="cellIs" dxfId="182" priority="8" stopIfTrue="1" operator="equal">
      <formula>"売"</formula>
    </cfRule>
  </conditionalFormatting>
  <conditionalFormatting sqref="G58">
    <cfRule type="cellIs" dxfId="181" priority="5" stopIfTrue="1" operator="equal">
      <formula>"買"</formula>
    </cfRule>
    <cfRule type="cellIs" dxfId="180" priority="6" stopIfTrue="1" operator="equal">
      <formula>"売"</formula>
    </cfRule>
  </conditionalFormatting>
  <conditionalFormatting sqref="G59">
    <cfRule type="cellIs" dxfId="179" priority="3" stopIfTrue="1" operator="equal">
      <formula>"買"</formula>
    </cfRule>
    <cfRule type="cellIs" dxfId="178" priority="4" stopIfTrue="1" operator="equal">
      <formula>"売"</formula>
    </cfRule>
  </conditionalFormatting>
  <conditionalFormatting sqref="G60">
    <cfRule type="cellIs" dxfId="177" priority="1" stopIfTrue="1" operator="equal">
      <formula>"買"</formula>
    </cfRule>
    <cfRule type="cellIs" dxfId="176" priority="2" stopIfTrue="1" operator="equal">
      <formula>"売"</formula>
    </cfRule>
  </conditionalFormatting>
  <dataValidations count="1">
    <dataValidation type="list" allowBlank="1" showInputMessage="1" showErrorMessage="1" sqref="G9:G108" xr:uid="{DE037861-BBEA-4DF6-B51B-38AA01FA0AF6}">
      <formula1>"買,売"</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A5C83-07B2-4630-94C7-B507ADCA7B3E}">
  <dimension ref="B2:AA109"/>
  <sheetViews>
    <sheetView zoomScale="115" zoomScaleNormal="115" workbookViewId="0">
      <pane ySplit="8" topLeftCell="A9" activePane="bottomLeft" state="frozen"/>
      <selection pane="bottomLeft" activeCell="G60" sqref="G60"/>
    </sheetView>
  </sheetViews>
  <sheetFormatPr defaultRowHeight="13.5" x14ac:dyDescent="0.15"/>
  <cols>
    <col min="1" max="1" width="2.875" customWidth="1"/>
    <col min="2" max="18" width="6.625" customWidth="1"/>
    <col min="22" max="22" width="10.875" style="22" hidden="1" customWidth="1"/>
    <col min="23" max="23" width="0" hidden="1" customWidth="1"/>
  </cols>
  <sheetData>
    <row r="2" spans="2:27" x14ac:dyDescent="0.15">
      <c r="B2" s="81" t="s">
        <v>5</v>
      </c>
      <c r="C2" s="81"/>
      <c r="D2" s="101" t="s">
        <v>73</v>
      </c>
      <c r="E2" s="101"/>
      <c r="F2" s="81" t="s">
        <v>6</v>
      </c>
      <c r="G2" s="81"/>
      <c r="H2" s="97" t="s">
        <v>36</v>
      </c>
      <c r="I2" s="97"/>
      <c r="J2" s="81" t="s">
        <v>7</v>
      </c>
      <c r="K2" s="81"/>
      <c r="L2" s="102">
        <v>100000</v>
      </c>
      <c r="M2" s="101"/>
      <c r="N2" s="81" t="s">
        <v>8</v>
      </c>
      <c r="O2" s="81"/>
      <c r="P2" s="98">
        <f>SUM(L2,D4)</f>
        <v>109397.073890392</v>
      </c>
      <c r="Q2" s="97"/>
      <c r="R2" s="1"/>
      <c r="S2" s="1"/>
      <c r="T2" s="1"/>
    </row>
    <row r="3" spans="2:27" ht="57" customHeight="1" x14ac:dyDescent="0.15">
      <c r="B3" s="81" t="s">
        <v>9</v>
      </c>
      <c r="C3" s="81"/>
      <c r="D3" s="99" t="s">
        <v>38</v>
      </c>
      <c r="E3" s="99"/>
      <c r="F3" s="99"/>
      <c r="G3" s="99"/>
      <c r="H3" s="99"/>
      <c r="I3" s="99"/>
      <c r="J3" s="81" t="s">
        <v>10</v>
      </c>
      <c r="K3" s="81"/>
      <c r="L3" s="99" t="s">
        <v>65</v>
      </c>
      <c r="M3" s="100"/>
      <c r="N3" s="100"/>
      <c r="O3" s="100"/>
      <c r="P3" s="100"/>
      <c r="Q3" s="100"/>
      <c r="R3" s="1"/>
      <c r="S3" s="1"/>
    </row>
    <row r="4" spans="2:27" x14ac:dyDescent="0.15">
      <c r="B4" s="81" t="s">
        <v>11</v>
      </c>
      <c r="C4" s="81"/>
      <c r="D4" s="95">
        <f>SUM($R$9:$S$993)</f>
        <v>9397.073890392001</v>
      </c>
      <c r="E4" s="95"/>
      <c r="F4" s="81" t="s">
        <v>12</v>
      </c>
      <c r="G4" s="81"/>
      <c r="H4" s="96">
        <f>SUM($T$9:$U$108)</f>
        <v>347.00000000000841</v>
      </c>
      <c r="I4" s="97"/>
      <c r="J4" s="78" t="s">
        <v>67</v>
      </c>
      <c r="K4" s="78"/>
      <c r="L4" s="98">
        <f>Z8/AA8</f>
        <v>-1.2937038038275162</v>
      </c>
      <c r="M4" s="98"/>
      <c r="N4" s="78" t="s">
        <v>62</v>
      </c>
      <c r="O4" s="78"/>
      <c r="P4" s="79">
        <f>MAX(Y:Y)</f>
        <v>8.7156476173032793E-2</v>
      </c>
      <c r="Q4" s="79"/>
      <c r="R4" s="1"/>
      <c r="S4" s="1"/>
      <c r="T4" s="1"/>
    </row>
    <row r="5" spans="2:27" x14ac:dyDescent="0.15">
      <c r="B5" s="41" t="s">
        <v>15</v>
      </c>
      <c r="C5" s="39">
        <f>COUNTIF($R$9:$R$990,"&gt;0")</f>
        <v>21</v>
      </c>
      <c r="D5" s="38" t="s">
        <v>16</v>
      </c>
      <c r="E5" s="15">
        <f>COUNTIF($R$9:$R$990,"&lt;0")</f>
        <v>31</v>
      </c>
      <c r="F5" s="38" t="s">
        <v>17</v>
      </c>
      <c r="G5" s="39">
        <f>COUNTIF($R$9:$R$990,"=0")</f>
        <v>0</v>
      </c>
      <c r="H5" s="38" t="s">
        <v>18</v>
      </c>
      <c r="I5" s="40">
        <f>C5/SUM(C5,E5,G5)</f>
        <v>0.40384615384615385</v>
      </c>
      <c r="J5" s="80" t="s">
        <v>19</v>
      </c>
      <c r="K5" s="81"/>
      <c r="L5" s="82">
        <f>MAX(V9:V993)</f>
        <v>2</v>
      </c>
      <c r="M5" s="83"/>
      <c r="N5" s="17" t="s">
        <v>20</v>
      </c>
      <c r="O5" s="9"/>
      <c r="P5" s="82">
        <f>MAX(W9:W993)</f>
        <v>9</v>
      </c>
      <c r="Q5" s="83"/>
      <c r="R5" s="1"/>
      <c r="S5" s="1"/>
      <c r="T5" s="1"/>
    </row>
    <row r="6" spans="2:27" x14ac:dyDescent="0.15">
      <c r="B6" s="11"/>
      <c r="C6" s="13"/>
      <c r="D6" s="14"/>
      <c r="E6" s="10"/>
      <c r="F6" s="11"/>
      <c r="G6" s="10"/>
      <c r="H6" s="11"/>
      <c r="I6" s="16"/>
      <c r="J6" s="11"/>
      <c r="K6" s="11"/>
      <c r="L6" s="10"/>
      <c r="M6" s="37" t="s">
        <v>66</v>
      </c>
      <c r="N6" s="12"/>
      <c r="O6" s="12"/>
      <c r="P6" s="10"/>
      <c r="Q6" s="42"/>
      <c r="R6" s="1"/>
      <c r="S6" s="1"/>
      <c r="T6" s="1"/>
    </row>
    <row r="7" spans="2:27" x14ac:dyDescent="0.15">
      <c r="B7" s="84" t="s">
        <v>21</v>
      </c>
      <c r="C7" s="86" t="s">
        <v>22</v>
      </c>
      <c r="D7" s="87"/>
      <c r="E7" s="90" t="s">
        <v>23</v>
      </c>
      <c r="F7" s="91"/>
      <c r="G7" s="91"/>
      <c r="H7" s="91"/>
      <c r="I7" s="74"/>
      <c r="J7" s="92" t="s">
        <v>70</v>
      </c>
      <c r="K7" s="93"/>
      <c r="L7" s="76"/>
      <c r="M7" s="94" t="s">
        <v>25</v>
      </c>
      <c r="N7" s="69" t="s">
        <v>26</v>
      </c>
      <c r="O7" s="70"/>
      <c r="P7" s="70"/>
      <c r="Q7" s="71"/>
      <c r="R7" s="72" t="s">
        <v>27</v>
      </c>
      <c r="S7" s="72"/>
      <c r="T7" s="72"/>
      <c r="U7" s="72"/>
    </row>
    <row r="8" spans="2:27" x14ac:dyDescent="0.15">
      <c r="B8" s="85"/>
      <c r="C8" s="88"/>
      <c r="D8" s="89"/>
      <c r="E8" s="18" t="s">
        <v>28</v>
      </c>
      <c r="F8" s="18" t="s">
        <v>29</v>
      </c>
      <c r="G8" s="18" t="s">
        <v>30</v>
      </c>
      <c r="H8" s="73" t="s">
        <v>31</v>
      </c>
      <c r="I8" s="74"/>
      <c r="J8" s="4" t="s">
        <v>32</v>
      </c>
      <c r="K8" s="75" t="s">
        <v>33</v>
      </c>
      <c r="L8" s="76"/>
      <c r="M8" s="94"/>
      <c r="N8" s="5" t="s">
        <v>28</v>
      </c>
      <c r="O8" s="5" t="s">
        <v>29</v>
      </c>
      <c r="P8" s="77" t="s">
        <v>31</v>
      </c>
      <c r="Q8" s="71"/>
      <c r="R8" s="72" t="s">
        <v>34</v>
      </c>
      <c r="S8" s="72"/>
      <c r="T8" s="72" t="s">
        <v>32</v>
      </c>
      <c r="U8" s="72"/>
      <c r="Y8" t="s">
        <v>61</v>
      </c>
      <c r="Z8">
        <f>SUM(Z9:Z108)</f>
        <v>41392.1443250624</v>
      </c>
      <c r="AA8">
        <f>SUM(AA9:AA108)</f>
        <v>-31995.070434670404</v>
      </c>
    </row>
    <row r="9" spans="2:27" x14ac:dyDescent="0.15">
      <c r="B9" s="43">
        <v>1</v>
      </c>
      <c r="C9" s="63">
        <f>L2</f>
        <v>100000</v>
      </c>
      <c r="D9" s="63"/>
      <c r="E9" s="62">
        <v>2005</v>
      </c>
      <c r="F9" s="8">
        <v>43850</v>
      </c>
      <c r="G9" s="62" t="s">
        <v>3</v>
      </c>
      <c r="H9" s="64">
        <v>1.2962</v>
      </c>
      <c r="I9" s="64"/>
      <c r="J9" s="62">
        <v>158</v>
      </c>
      <c r="K9" s="63">
        <f>IF(J9="","",C9*0.01)</f>
        <v>1000</v>
      </c>
      <c r="L9" s="63"/>
      <c r="M9" s="6">
        <f>IF(J9="","",(K9/J9)/LOOKUP(RIGHT($D$2,3),定数!$A$6:$A$13,定数!$B$6:$B$13))</f>
        <v>5.2742616033755275E-2</v>
      </c>
      <c r="N9" s="62">
        <v>2005</v>
      </c>
      <c r="O9" s="8">
        <v>43857</v>
      </c>
      <c r="P9" s="64">
        <v>1.3121</v>
      </c>
      <c r="Q9" s="64"/>
      <c r="R9" s="65">
        <f>IF(P9="","",T9*M9*LOOKUP(RIGHT($D$2,3),定数!$A$6:$A$13,定数!$B$6:$B$13))</f>
        <v>-1006.3291139240523</v>
      </c>
      <c r="S9" s="65"/>
      <c r="T9" s="66">
        <f>IF(P9="","",IF(G9="買",(P9-H9),(H9-P9))*IF(RIGHT($D$2,3)="JPY",100,10000))</f>
        <v>-159.00000000000026</v>
      </c>
      <c r="U9" s="66"/>
      <c r="V9" s="1">
        <f>IF(T9&lt;&gt;"",IF(T9&gt;0,1+V8,0),"")</f>
        <v>0</v>
      </c>
      <c r="W9">
        <f>IF(T9&lt;&gt;"",IF(T9&lt;0,1+W8,0),"")</f>
        <v>1</v>
      </c>
      <c r="Z9" t="str">
        <f>IF(R9&gt;0,R9,"")</f>
        <v/>
      </c>
      <c r="AA9">
        <f>IF(R9&lt;0,R9,"")</f>
        <v>-1006.3291139240523</v>
      </c>
    </row>
    <row r="10" spans="2:27" x14ac:dyDescent="0.15">
      <c r="B10" s="43">
        <v>2</v>
      </c>
      <c r="C10" s="63">
        <f t="shared" ref="C10:C73" si="0">IF(R9="","",C9+R9)</f>
        <v>98993.670886075954</v>
      </c>
      <c r="D10" s="63"/>
      <c r="E10" s="54"/>
      <c r="F10" s="8">
        <v>43855</v>
      </c>
      <c r="G10" s="62" t="s">
        <v>3</v>
      </c>
      <c r="H10" s="64">
        <v>1.3028</v>
      </c>
      <c r="I10" s="64"/>
      <c r="J10" s="62">
        <v>74</v>
      </c>
      <c r="K10" s="63">
        <f t="shared" ref="K10:K73" si="1">IF(J10="","",C10*0.01)</f>
        <v>989.93670886075961</v>
      </c>
      <c r="L10" s="63"/>
      <c r="M10" s="6">
        <f>IF(J10="","",(K10/J10)/LOOKUP(RIGHT($D$2,3),定数!$A$6:$A$13,定数!$B$6:$B$13))</f>
        <v>0.11147935910594139</v>
      </c>
      <c r="N10" s="55"/>
      <c r="O10" s="8">
        <v>43865</v>
      </c>
      <c r="P10" s="64">
        <v>1.2883</v>
      </c>
      <c r="Q10" s="64"/>
      <c r="R10" s="65">
        <f>IF(P10="","",T10*M10*LOOKUP(RIGHT($D$2,3),定数!$A$6:$A$13,定数!$B$6:$B$13))</f>
        <v>1939.7408484433747</v>
      </c>
      <c r="S10" s="65"/>
      <c r="T10" s="66">
        <f>IF(P10="","",IF(G10="買",(P10-H10),(H10-P10))*IF(RIGHT($D$2,3)="JPY",100,10000))</f>
        <v>144.99999999999957</v>
      </c>
      <c r="U10" s="66"/>
      <c r="V10" s="22">
        <f t="shared" ref="V10:V22" si="2">IF(T10&lt;&gt;"",IF(T10&gt;0,1+V9,0),"")</f>
        <v>1</v>
      </c>
      <c r="W10">
        <f t="shared" ref="W10:W73" si="3">IF(T10&lt;&gt;"",IF(T10&lt;0,1+W9,0),"")</f>
        <v>0</v>
      </c>
      <c r="X10" s="35">
        <f>IF(C10&lt;&gt;"",MAX(C10,C9),"")</f>
        <v>100000</v>
      </c>
      <c r="Z10">
        <f t="shared" ref="Z10:Z73" si="4">IF(R10&gt;0,R10,"")</f>
        <v>1939.7408484433747</v>
      </c>
      <c r="AA10" t="str">
        <f t="shared" ref="AA10:AA73" si="5">IF(R10&lt;0,R10,"")</f>
        <v/>
      </c>
    </row>
    <row r="11" spans="2:27" x14ac:dyDescent="0.15">
      <c r="B11" s="43">
        <v>3</v>
      </c>
      <c r="C11" s="63">
        <f t="shared" si="0"/>
        <v>100933.41173451932</v>
      </c>
      <c r="D11" s="63"/>
      <c r="E11" s="55"/>
      <c r="F11" s="8">
        <v>43929</v>
      </c>
      <c r="G11" s="62" t="s">
        <v>3</v>
      </c>
      <c r="H11" s="64">
        <v>1.2844</v>
      </c>
      <c r="I11" s="64"/>
      <c r="J11" s="62">
        <v>98</v>
      </c>
      <c r="K11" s="63">
        <f t="shared" si="1"/>
        <v>1009.3341173451932</v>
      </c>
      <c r="L11" s="63"/>
      <c r="M11" s="6">
        <f>IF(J11="","",(K11/J11)/LOOKUP(RIGHT($D$2,3),定数!$A$6:$A$13,定数!$B$6:$B$13))</f>
        <v>8.5827731066768137E-2</v>
      </c>
      <c r="N11" s="55"/>
      <c r="O11" s="8">
        <v>43932</v>
      </c>
      <c r="P11" s="64">
        <v>1.2943</v>
      </c>
      <c r="Q11" s="64"/>
      <c r="R11" s="65">
        <f>IF(P11="","",T11*M11*LOOKUP(RIGHT($D$2,3),定数!$A$6:$A$13,定数!$B$6:$B$13))</f>
        <v>-1019.6334450732074</v>
      </c>
      <c r="S11" s="65"/>
      <c r="T11" s="66">
        <f>IF(P11="","",IF(G11="買",(P11-H11),(H11-P11))*IF(RIGHT($D$2,3)="JPY",100,10000))</f>
        <v>-99.000000000000199</v>
      </c>
      <c r="U11" s="66"/>
      <c r="V11" s="22">
        <f t="shared" si="2"/>
        <v>0</v>
      </c>
      <c r="W11">
        <f t="shared" si="3"/>
        <v>1</v>
      </c>
      <c r="X11" s="35">
        <f>IF(C11&lt;&gt;"",MAX(X10,C11),"")</f>
        <v>100933.41173451932</v>
      </c>
      <c r="Y11" s="36">
        <f>IF(X11&lt;&gt;"",1-(C11/X11),"")</f>
        <v>0</v>
      </c>
      <c r="Z11" t="str">
        <f t="shared" si="4"/>
        <v/>
      </c>
      <c r="AA11">
        <f t="shared" si="5"/>
        <v>-1019.6334450732074</v>
      </c>
    </row>
    <row r="12" spans="2:27" x14ac:dyDescent="0.15">
      <c r="B12" s="43">
        <v>4</v>
      </c>
      <c r="C12" s="63">
        <f t="shared" si="0"/>
        <v>99913.778289446112</v>
      </c>
      <c r="D12" s="63"/>
      <c r="E12" s="55"/>
      <c r="F12" s="8">
        <v>44020</v>
      </c>
      <c r="G12" s="62" t="s">
        <v>3</v>
      </c>
      <c r="H12" s="64">
        <v>1.1907000000000001</v>
      </c>
      <c r="I12" s="64"/>
      <c r="J12" s="62">
        <v>135</v>
      </c>
      <c r="K12" s="63">
        <f t="shared" si="1"/>
        <v>999.13778289446111</v>
      </c>
      <c r="L12" s="63"/>
      <c r="M12" s="6">
        <f>IF(J12="","",(K12/J12)/LOOKUP(RIGHT($D$2,3),定数!$A$6:$A$13,定数!$B$6:$B$13))</f>
        <v>6.1675171783608713E-2</v>
      </c>
      <c r="N12" s="55"/>
      <c r="O12" s="8">
        <v>44023</v>
      </c>
      <c r="P12" s="64">
        <v>1.2042999999999999</v>
      </c>
      <c r="Q12" s="64"/>
      <c r="R12" s="65">
        <f>IF(P12="","",T12*M12*LOOKUP(RIGHT($D$2,3),定数!$A$6:$A$13,定数!$B$6:$B$13))</f>
        <v>-1006.538803508482</v>
      </c>
      <c r="S12" s="65"/>
      <c r="T12" s="66">
        <f t="shared" ref="T12:T75" si="6">IF(P12="","",IF(G12="買",(P12-H12),(H12-P12))*IF(RIGHT($D$2,3)="JPY",100,10000))</f>
        <v>-135.99999999999835</v>
      </c>
      <c r="U12" s="66"/>
      <c r="V12" s="22">
        <f t="shared" si="2"/>
        <v>0</v>
      </c>
      <c r="W12">
        <f t="shared" si="3"/>
        <v>2</v>
      </c>
      <c r="X12" s="35">
        <f t="shared" ref="X12:X75" si="7">IF(C12&lt;&gt;"",MAX(X11,C12),"")</f>
        <v>100933.41173451932</v>
      </c>
      <c r="Y12" s="36">
        <f t="shared" ref="Y12:Y75" si="8">IF(X12&lt;&gt;"",1-(C12/X12),"")</f>
        <v>1.0102040816326596E-2</v>
      </c>
      <c r="Z12" t="str">
        <f t="shared" si="4"/>
        <v/>
      </c>
      <c r="AA12">
        <f t="shared" si="5"/>
        <v>-1006.538803508482</v>
      </c>
    </row>
    <row r="13" spans="2:27" x14ac:dyDescent="0.15">
      <c r="B13" s="43">
        <v>5</v>
      </c>
      <c r="C13" s="63">
        <f t="shared" si="0"/>
        <v>98907.239485937636</v>
      </c>
      <c r="D13" s="63"/>
      <c r="E13" s="55"/>
      <c r="F13" s="8">
        <v>44044</v>
      </c>
      <c r="G13" s="62" t="s">
        <v>4</v>
      </c>
      <c r="H13" s="64">
        <v>1.2163999999999999</v>
      </c>
      <c r="I13" s="64"/>
      <c r="J13" s="62">
        <v>90</v>
      </c>
      <c r="K13" s="63">
        <f t="shared" si="1"/>
        <v>989.07239485937635</v>
      </c>
      <c r="L13" s="63"/>
      <c r="M13" s="6">
        <f>IF(J13="","",(K13/J13)/LOOKUP(RIGHT($D$2,3),定数!$A$6:$A$13,定数!$B$6:$B$13))</f>
        <v>9.1580777301794106E-2</v>
      </c>
      <c r="N13" s="55"/>
      <c r="O13" s="8">
        <v>44046</v>
      </c>
      <c r="P13" s="64">
        <v>1.2341</v>
      </c>
      <c r="Q13" s="64"/>
      <c r="R13" s="65">
        <f>IF(P13="","",T13*M13*LOOKUP(RIGHT($D$2,3),定数!$A$6:$A$13,定数!$B$6:$B$13))</f>
        <v>1945.1757098901121</v>
      </c>
      <c r="S13" s="65"/>
      <c r="T13" s="66">
        <f t="shared" si="6"/>
        <v>177.00000000000048</v>
      </c>
      <c r="U13" s="66"/>
      <c r="V13" s="22">
        <f t="shared" si="2"/>
        <v>1</v>
      </c>
      <c r="W13">
        <f t="shared" si="3"/>
        <v>0</v>
      </c>
      <c r="X13" s="35">
        <f t="shared" si="7"/>
        <v>100933.41173451932</v>
      </c>
      <c r="Y13" s="36">
        <f t="shared" si="8"/>
        <v>2.007434618291748E-2</v>
      </c>
      <c r="Z13">
        <f t="shared" si="4"/>
        <v>1945.1757098901121</v>
      </c>
      <c r="AA13" t="str">
        <f t="shared" si="5"/>
        <v/>
      </c>
    </row>
    <row r="14" spans="2:27" x14ac:dyDescent="0.15">
      <c r="B14" s="43">
        <v>6</v>
      </c>
      <c r="C14" s="63">
        <f t="shared" si="0"/>
        <v>100852.41519582775</v>
      </c>
      <c r="D14" s="63"/>
      <c r="E14" s="55"/>
      <c r="F14" s="8">
        <v>44177</v>
      </c>
      <c r="G14" s="62" t="s">
        <v>4</v>
      </c>
      <c r="H14" s="64">
        <v>1.1839999999999999</v>
      </c>
      <c r="I14" s="64"/>
      <c r="J14" s="62">
        <v>74</v>
      </c>
      <c r="K14" s="63">
        <f t="shared" si="1"/>
        <v>1008.5241519582776</v>
      </c>
      <c r="L14" s="63"/>
      <c r="M14" s="6">
        <f>IF(J14="","",(K14/J14)/LOOKUP(RIGHT($D$2,3),定数!$A$6:$A$13,定数!$B$6:$B$13))</f>
        <v>0.11357253963494117</v>
      </c>
      <c r="N14" s="55"/>
      <c r="O14" s="8">
        <v>44177</v>
      </c>
      <c r="P14" s="64">
        <v>1.1984999999999999</v>
      </c>
      <c r="Q14" s="64"/>
      <c r="R14" s="65">
        <f>IF(P14="","",T14*M14*LOOKUP(RIGHT($D$2,3),定数!$A$6:$A$13,定数!$B$6:$B$13))</f>
        <v>1976.1621896479705</v>
      </c>
      <c r="S14" s="65"/>
      <c r="T14" s="66">
        <f t="shared" si="6"/>
        <v>144.99999999999957</v>
      </c>
      <c r="U14" s="66"/>
      <c r="V14" s="22">
        <f t="shared" si="2"/>
        <v>2</v>
      </c>
      <c r="W14">
        <f t="shared" si="3"/>
        <v>0</v>
      </c>
      <c r="X14" s="35">
        <f t="shared" si="7"/>
        <v>100933.41173451932</v>
      </c>
      <c r="Y14" s="36">
        <f t="shared" si="8"/>
        <v>8.024749911814677E-4</v>
      </c>
      <c r="Z14">
        <f t="shared" si="4"/>
        <v>1976.1621896479705</v>
      </c>
      <c r="AA14" t="str">
        <f t="shared" si="5"/>
        <v/>
      </c>
    </row>
    <row r="15" spans="2:27" x14ac:dyDescent="0.15">
      <c r="B15" s="43">
        <v>7</v>
      </c>
      <c r="C15" s="63">
        <f t="shared" si="0"/>
        <v>102828.57738547573</v>
      </c>
      <c r="D15" s="63"/>
      <c r="E15" s="62">
        <v>2006</v>
      </c>
      <c r="F15" s="8">
        <v>43848</v>
      </c>
      <c r="G15" s="62" t="s">
        <v>4</v>
      </c>
      <c r="H15" s="64">
        <v>1.2145999999999999</v>
      </c>
      <c r="I15" s="64"/>
      <c r="J15" s="62">
        <v>96</v>
      </c>
      <c r="K15" s="63">
        <f t="shared" si="1"/>
        <v>1028.2857738547573</v>
      </c>
      <c r="L15" s="63"/>
      <c r="M15" s="6">
        <f>IF(J15="","",(K15/J15)/LOOKUP(RIGHT($D$2,3),定数!$A$6:$A$13,定数!$B$6:$B$13))</f>
        <v>8.926091786933657E-2</v>
      </c>
      <c r="N15" s="62">
        <v>2006</v>
      </c>
      <c r="O15" s="8">
        <v>43850</v>
      </c>
      <c r="P15" s="64">
        <v>1.2049000000000001</v>
      </c>
      <c r="Q15" s="64"/>
      <c r="R15" s="65">
        <f>IF(P15="","",T15*M15*LOOKUP(RIGHT($D$2,3),定数!$A$6:$A$13,定数!$B$6:$B$13))</f>
        <v>-1038.9970839990583</v>
      </c>
      <c r="S15" s="65"/>
      <c r="T15" s="66">
        <f t="shared" si="6"/>
        <v>-96.999999999998195</v>
      </c>
      <c r="U15" s="66"/>
      <c r="V15" s="22">
        <f t="shared" si="2"/>
        <v>0</v>
      </c>
      <c r="W15">
        <f t="shared" si="3"/>
        <v>1</v>
      </c>
      <c r="X15" s="35">
        <f t="shared" si="7"/>
        <v>102828.57738547573</v>
      </c>
      <c r="Y15" s="36">
        <f t="shared" si="8"/>
        <v>0</v>
      </c>
      <c r="Z15" t="str">
        <f t="shared" si="4"/>
        <v/>
      </c>
      <c r="AA15">
        <f t="shared" si="5"/>
        <v>-1038.9970839990583</v>
      </c>
    </row>
    <row r="16" spans="2:27" x14ac:dyDescent="0.15">
      <c r="B16" s="43">
        <v>8</v>
      </c>
      <c r="C16" s="63">
        <f t="shared" si="0"/>
        <v>101789.58030147667</v>
      </c>
      <c r="D16" s="63"/>
      <c r="E16" s="55"/>
      <c r="F16" s="8">
        <v>43925</v>
      </c>
      <c r="G16" s="62" t="s">
        <v>4</v>
      </c>
      <c r="H16" s="64">
        <v>1.2152000000000001</v>
      </c>
      <c r="I16" s="64"/>
      <c r="J16" s="62">
        <v>121</v>
      </c>
      <c r="K16" s="63">
        <f t="shared" si="1"/>
        <v>1017.8958030147668</v>
      </c>
      <c r="L16" s="63"/>
      <c r="M16" s="6">
        <f>IF(J16="","",(K16/J16)/LOOKUP(RIGHT($D$2,3),定数!$A$6:$A$13,定数!$B$6:$B$13))</f>
        <v>7.0103016736554183E-2</v>
      </c>
      <c r="N16" s="55"/>
      <c r="O16" s="8">
        <v>43940</v>
      </c>
      <c r="P16" s="64">
        <v>1.2391000000000001</v>
      </c>
      <c r="Q16" s="64"/>
      <c r="R16" s="65">
        <f>IF(P16="","",T16*M16*LOOKUP(RIGHT($D$2,3),定数!$A$6:$A$13,定数!$B$6:$B$13))</f>
        <v>2010.5545200043766</v>
      </c>
      <c r="S16" s="65"/>
      <c r="T16" s="66">
        <f t="shared" si="6"/>
        <v>239.00000000000031</v>
      </c>
      <c r="U16" s="66"/>
      <c r="V16" s="22">
        <f t="shared" si="2"/>
        <v>1</v>
      </c>
      <c r="W16">
        <f t="shared" si="3"/>
        <v>0</v>
      </c>
      <c r="X16" s="35">
        <f t="shared" si="7"/>
        <v>102828.57738547573</v>
      </c>
      <c r="Y16" s="36">
        <f t="shared" si="8"/>
        <v>1.010416666666647E-2</v>
      </c>
      <c r="Z16">
        <f t="shared" si="4"/>
        <v>2010.5545200043766</v>
      </c>
      <c r="AA16" t="str">
        <f t="shared" si="5"/>
        <v/>
      </c>
    </row>
    <row r="17" spans="2:27" x14ac:dyDescent="0.15">
      <c r="B17" s="43">
        <v>9</v>
      </c>
      <c r="C17" s="63">
        <f t="shared" si="0"/>
        <v>103800.13482148104</v>
      </c>
      <c r="D17" s="63"/>
      <c r="E17" s="55"/>
      <c r="F17" s="8">
        <v>44064</v>
      </c>
      <c r="G17" s="62" t="s">
        <v>4</v>
      </c>
      <c r="H17" s="64">
        <v>1.2848999999999999</v>
      </c>
      <c r="I17" s="64"/>
      <c r="J17" s="62">
        <v>68</v>
      </c>
      <c r="K17" s="63">
        <f t="shared" si="1"/>
        <v>1038.0013482148104</v>
      </c>
      <c r="L17" s="63"/>
      <c r="M17" s="6">
        <f>IF(J17="","",(K17/J17)/LOOKUP(RIGHT($D$2,3),定数!$A$6:$A$13,定数!$B$6:$B$13))</f>
        <v>0.1272060475753444</v>
      </c>
      <c r="N17" s="55"/>
      <c r="O17" s="8">
        <v>44066</v>
      </c>
      <c r="P17" s="64">
        <v>1.278</v>
      </c>
      <c r="Q17" s="64"/>
      <c r="R17" s="65">
        <f>IF(P17="","",T17*M17*LOOKUP(RIGHT($D$2,3),定数!$A$6:$A$13,定数!$B$6:$B$13))</f>
        <v>-1053.2660739238372</v>
      </c>
      <c r="S17" s="65"/>
      <c r="T17" s="66">
        <f t="shared" si="6"/>
        <v>-68.999999999999062</v>
      </c>
      <c r="U17" s="66"/>
      <c r="V17" s="22">
        <f t="shared" si="2"/>
        <v>0</v>
      </c>
      <c r="W17">
        <f t="shared" si="3"/>
        <v>1</v>
      </c>
      <c r="X17" s="35">
        <f t="shared" si="7"/>
        <v>103800.13482148104</v>
      </c>
      <c r="Y17" s="36">
        <f t="shared" si="8"/>
        <v>0</v>
      </c>
      <c r="Z17" t="str">
        <f t="shared" si="4"/>
        <v/>
      </c>
      <c r="AA17">
        <f t="shared" si="5"/>
        <v>-1053.2660739238372</v>
      </c>
    </row>
    <row r="18" spans="2:27" x14ac:dyDescent="0.15">
      <c r="B18" s="43">
        <v>10</v>
      </c>
      <c r="C18" s="63">
        <f t="shared" si="0"/>
        <v>102746.86874755721</v>
      </c>
      <c r="D18" s="63"/>
      <c r="E18" s="55"/>
      <c r="F18" s="8">
        <v>44103</v>
      </c>
      <c r="G18" s="62" t="s">
        <v>3</v>
      </c>
      <c r="H18" s="64">
        <v>1.2677</v>
      </c>
      <c r="I18" s="64"/>
      <c r="J18" s="62">
        <v>55</v>
      </c>
      <c r="K18" s="63">
        <f t="shared" si="1"/>
        <v>1027.4686874755721</v>
      </c>
      <c r="L18" s="63"/>
      <c r="M18" s="6">
        <f>IF(J18="","",(K18/J18)/LOOKUP(RIGHT($D$2,3),定数!$A$6:$A$13,定数!$B$6:$B$13))</f>
        <v>0.15567707385993518</v>
      </c>
      <c r="N18" s="55"/>
      <c r="O18" s="8">
        <v>44106</v>
      </c>
      <c r="P18" s="64">
        <v>1.2733000000000001</v>
      </c>
      <c r="Q18" s="64"/>
      <c r="R18" s="65">
        <f>IF(P18="","",T18*M18*LOOKUP(RIGHT($D$2,3),定数!$A$6:$A$13,定数!$B$6:$B$13))</f>
        <v>-1046.1499363387736</v>
      </c>
      <c r="S18" s="65"/>
      <c r="T18" s="66">
        <f t="shared" si="6"/>
        <v>-56.000000000000497</v>
      </c>
      <c r="U18" s="66"/>
      <c r="V18" s="22">
        <f t="shared" si="2"/>
        <v>0</v>
      </c>
      <c r="W18">
        <f t="shared" si="3"/>
        <v>2</v>
      </c>
      <c r="X18" s="35">
        <f t="shared" si="7"/>
        <v>103800.13482148104</v>
      </c>
      <c r="Y18" s="36">
        <f t="shared" si="8"/>
        <v>1.0147058823529287E-2</v>
      </c>
      <c r="Z18" t="str">
        <f t="shared" si="4"/>
        <v/>
      </c>
      <c r="AA18">
        <f t="shared" si="5"/>
        <v>-1046.1499363387736</v>
      </c>
    </row>
    <row r="19" spans="2:27" x14ac:dyDescent="0.15">
      <c r="B19" s="43">
        <v>11</v>
      </c>
      <c r="C19" s="63">
        <f t="shared" si="0"/>
        <v>101700.71881121844</v>
      </c>
      <c r="D19" s="63"/>
      <c r="E19" s="55">
        <v>2007</v>
      </c>
      <c r="F19" s="8">
        <v>43847</v>
      </c>
      <c r="G19" s="54" t="s">
        <v>3</v>
      </c>
      <c r="H19" s="64">
        <v>1.2906</v>
      </c>
      <c r="I19" s="64"/>
      <c r="J19" s="55">
        <v>82</v>
      </c>
      <c r="K19" s="63">
        <f t="shared" si="1"/>
        <v>1017.0071881121844</v>
      </c>
      <c r="L19" s="63"/>
      <c r="M19" s="6">
        <f>IF(J19="","",(K19/J19)/LOOKUP(RIGHT($D$2,3),定数!$A$6:$A$13,定数!$B$6:$B$13))</f>
        <v>0.1033543890357911</v>
      </c>
      <c r="N19" s="62">
        <v>2007</v>
      </c>
      <c r="O19" s="8">
        <v>43849</v>
      </c>
      <c r="P19" s="64">
        <v>1.2988999999999999</v>
      </c>
      <c r="Q19" s="64"/>
      <c r="R19" s="65">
        <f>IF(P19="","",T19*M19*LOOKUP(RIGHT($D$2,3),定数!$A$6:$A$13,定数!$B$6:$B$13))</f>
        <v>-1029.4097147964762</v>
      </c>
      <c r="S19" s="65"/>
      <c r="T19" s="66">
        <f t="shared" si="6"/>
        <v>-82.999999999999744</v>
      </c>
      <c r="U19" s="66"/>
      <c r="V19" s="22">
        <f t="shared" si="2"/>
        <v>0</v>
      </c>
      <c r="W19">
        <f t="shared" si="3"/>
        <v>3</v>
      </c>
      <c r="X19" s="35">
        <f t="shared" si="7"/>
        <v>103800.13482148104</v>
      </c>
      <c r="Y19" s="36">
        <f t="shared" si="8"/>
        <v>2.0225561497326128E-2</v>
      </c>
      <c r="Z19" t="str">
        <f t="shared" si="4"/>
        <v/>
      </c>
      <c r="AA19">
        <f t="shared" si="5"/>
        <v>-1029.4097147964762</v>
      </c>
    </row>
    <row r="20" spans="2:27" x14ac:dyDescent="0.15">
      <c r="B20" s="43">
        <v>12</v>
      </c>
      <c r="C20" s="63">
        <f t="shared" si="0"/>
        <v>100671.30909642196</v>
      </c>
      <c r="D20" s="63"/>
      <c r="E20" s="55"/>
      <c r="F20" s="8">
        <v>43884</v>
      </c>
      <c r="G20" s="62" t="s">
        <v>4</v>
      </c>
      <c r="H20" s="64">
        <v>1.3142</v>
      </c>
      <c r="I20" s="64"/>
      <c r="J20" s="62">
        <v>63</v>
      </c>
      <c r="K20" s="63">
        <f t="shared" si="1"/>
        <v>1006.7130909642196</v>
      </c>
      <c r="L20" s="63"/>
      <c r="M20" s="6">
        <f>IF(J20="","",(K20/J20)/LOOKUP(RIGHT($D$2,3),定数!$A$6:$A$13,定数!$B$6:$B$13))</f>
        <v>0.13316310727039943</v>
      </c>
      <c r="N20" s="55"/>
      <c r="O20" s="8">
        <v>43895</v>
      </c>
      <c r="P20" s="64">
        <v>1.3078000000000001</v>
      </c>
      <c r="Q20" s="64"/>
      <c r="R20" s="65">
        <f>IF(P20="","",T20*M20*LOOKUP(RIGHT($D$2,3),定数!$A$6:$A$13,定数!$B$6:$B$13))</f>
        <v>-1022.6926638366614</v>
      </c>
      <c r="S20" s="65"/>
      <c r="T20" s="66">
        <f t="shared" si="6"/>
        <v>-63.999999999999616</v>
      </c>
      <c r="U20" s="66"/>
      <c r="V20" s="22">
        <f t="shared" si="2"/>
        <v>0</v>
      </c>
      <c r="W20">
        <f t="shared" si="3"/>
        <v>4</v>
      </c>
      <c r="X20" s="35">
        <f t="shared" si="7"/>
        <v>103800.13482148104</v>
      </c>
      <c r="Y20" s="36">
        <f t="shared" si="8"/>
        <v>3.0142790569975153E-2</v>
      </c>
      <c r="Z20" t="str">
        <f t="shared" si="4"/>
        <v/>
      </c>
      <c r="AA20">
        <f t="shared" si="5"/>
        <v>-1022.6926638366614</v>
      </c>
    </row>
    <row r="21" spans="2:27" x14ac:dyDescent="0.15">
      <c r="B21" s="43">
        <v>13</v>
      </c>
      <c r="C21" s="63">
        <f t="shared" si="0"/>
        <v>99648.616432585302</v>
      </c>
      <c r="D21" s="63"/>
      <c r="E21" s="55"/>
      <c r="F21" s="8">
        <v>43895</v>
      </c>
      <c r="G21" s="62" t="s">
        <v>4</v>
      </c>
      <c r="H21" s="64">
        <v>1.3202</v>
      </c>
      <c r="I21" s="64"/>
      <c r="J21" s="62">
        <v>61</v>
      </c>
      <c r="K21" s="63">
        <f t="shared" si="1"/>
        <v>996.486164325853</v>
      </c>
      <c r="L21" s="63"/>
      <c r="M21" s="6">
        <f>IF(J21="","",(K21/J21)/LOOKUP(RIGHT($D$2,3),定数!$A$6:$A$13,定数!$B$6:$B$13))</f>
        <v>0.1361319896620018</v>
      </c>
      <c r="N21" s="55"/>
      <c r="O21" s="8">
        <v>43895</v>
      </c>
      <c r="P21" s="64">
        <v>1.3140000000000001</v>
      </c>
      <c r="Q21" s="64"/>
      <c r="R21" s="65">
        <f>IF(P21="","",T21*M21*LOOKUP(RIGHT($D$2,3),定数!$A$6:$A$13,定数!$B$6:$B$13))</f>
        <v>-1012.8220030852906</v>
      </c>
      <c r="S21" s="65"/>
      <c r="T21" s="66">
        <f t="shared" si="6"/>
        <v>-61.999999999999829</v>
      </c>
      <c r="U21" s="66"/>
      <c r="V21" s="22">
        <f t="shared" si="2"/>
        <v>0</v>
      </c>
      <c r="W21">
        <f t="shared" si="3"/>
        <v>5</v>
      </c>
      <c r="X21" s="35">
        <f t="shared" si="7"/>
        <v>103800.13482148104</v>
      </c>
      <c r="Y21" s="36">
        <f t="shared" si="8"/>
        <v>3.9995308253073625E-2</v>
      </c>
      <c r="Z21" t="str">
        <f t="shared" si="4"/>
        <v/>
      </c>
      <c r="AA21">
        <f t="shared" si="5"/>
        <v>-1012.8220030852906</v>
      </c>
    </row>
    <row r="22" spans="2:27" x14ac:dyDescent="0.15">
      <c r="B22" s="43">
        <v>14</v>
      </c>
      <c r="C22" s="63">
        <f t="shared" si="0"/>
        <v>98635.794429500005</v>
      </c>
      <c r="D22" s="63"/>
      <c r="E22" s="55"/>
      <c r="F22" s="8">
        <v>43981</v>
      </c>
      <c r="G22" s="62" t="s">
        <v>3</v>
      </c>
      <c r="H22" s="64">
        <v>1.3418000000000001</v>
      </c>
      <c r="I22" s="64"/>
      <c r="J22" s="62">
        <v>101</v>
      </c>
      <c r="K22" s="63">
        <f t="shared" si="1"/>
        <v>986.35794429500004</v>
      </c>
      <c r="L22" s="63"/>
      <c r="M22" s="6">
        <f>IF(J22="","",(K22/J22)/LOOKUP(RIGHT($D$2,3),定数!$A$6:$A$13,定数!$B$6:$B$13))</f>
        <v>8.1382668671204625E-2</v>
      </c>
      <c r="N22" s="55"/>
      <c r="O22" s="8">
        <v>43987</v>
      </c>
      <c r="P22" s="64">
        <v>1.3520000000000001</v>
      </c>
      <c r="Q22" s="64"/>
      <c r="R22" s="65">
        <f>IF(P22="","",T22*M22*LOOKUP(RIGHT($D$2,3),定数!$A$6:$A$13,定数!$B$6:$B$13))</f>
        <v>-996.12386453554348</v>
      </c>
      <c r="S22" s="65"/>
      <c r="T22" s="66">
        <f t="shared" si="6"/>
        <v>-101.99999999999987</v>
      </c>
      <c r="U22" s="66"/>
      <c r="V22" s="22">
        <f t="shared" si="2"/>
        <v>0</v>
      </c>
      <c r="W22">
        <f t="shared" si="3"/>
        <v>6</v>
      </c>
      <c r="X22" s="35">
        <f t="shared" si="7"/>
        <v>103800.13482148104</v>
      </c>
      <c r="Y22" s="36">
        <f t="shared" si="8"/>
        <v>4.9752732988862181E-2</v>
      </c>
      <c r="Z22" t="str">
        <f t="shared" si="4"/>
        <v/>
      </c>
      <c r="AA22">
        <f t="shared" si="5"/>
        <v>-996.12386453554348</v>
      </c>
    </row>
    <row r="23" spans="2:27" x14ac:dyDescent="0.15">
      <c r="B23" s="43">
        <v>15</v>
      </c>
      <c r="C23" s="63">
        <f t="shared" si="0"/>
        <v>97639.670564964457</v>
      </c>
      <c r="D23" s="63"/>
      <c r="E23" s="55"/>
      <c r="F23" s="8">
        <v>44010</v>
      </c>
      <c r="G23" s="62" t="s">
        <v>4</v>
      </c>
      <c r="H23" s="64">
        <v>1.3459000000000001</v>
      </c>
      <c r="I23" s="64"/>
      <c r="J23" s="62">
        <v>44</v>
      </c>
      <c r="K23" s="63">
        <f t="shared" si="1"/>
        <v>976.39670564964456</v>
      </c>
      <c r="L23" s="63"/>
      <c r="M23" s="6">
        <f>IF(J23="","",(K23/J23)/LOOKUP(RIGHT($D$2,3),定数!$A$6:$A$13,定数!$B$6:$B$13))</f>
        <v>0.18492361849425087</v>
      </c>
      <c r="N23" s="55"/>
      <c r="O23" s="8">
        <v>44014</v>
      </c>
      <c r="P23" s="64">
        <v>1.3544</v>
      </c>
      <c r="Q23" s="64"/>
      <c r="R23" s="65">
        <f>IF(P23="","",T23*M23*LOOKUP(RIGHT($D$2,3),定数!$A$6:$A$13,定数!$B$6:$B$13))</f>
        <v>1886.2209086413482</v>
      </c>
      <c r="S23" s="65"/>
      <c r="T23" s="66">
        <f t="shared" si="6"/>
        <v>84.999999999999517</v>
      </c>
      <c r="U23" s="66"/>
      <c r="V23" t="str">
        <f t="shared" ref="V23:W74" si="9">IF(S23&lt;&gt;"",IF(S23&lt;0,1+V22,0),"")</f>
        <v/>
      </c>
      <c r="W23">
        <f t="shared" si="3"/>
        <v>0</v>
      </c>
      <c r="X23" s="35">
        <f t="shared" si="7"/>
        <v>103800.13482148104</v>
      </c>
      <c r="Y23" s="36">
        <f t="shared" si="8"/>
        <v>5.9349289546796413E-2</v>
      </c>
      <c r="Z23">
        <f t="shared" si="4"/>
        <v>1886.2209086413482</v>
      </c>
      <c r="AA23" t="str">
        <f t="shared" si="5"/>
        <v/>
      </c>
    </row>
    <row r="24" spans="2:27" x14ac:dyDescent="0.15">
      <c r="B24" s="43">
        <v>16</v>
      </c>
      <c r="C24" s="63">
        <f t="shared" si="0"/>
        <v>99525.891473605807</v>
      </c>
      <c r="D24" s="63"/>
      <c r="E24" s="55"/>
      <c r="F24" s="8">
        <v>44129</v>
      </c>
      <c r="G24" s="62" t="s">
        <v>4</v>
      </c>
      <c r="H24" s="64">
        <v>1.4269000000000001</v>
      </c>
      <c r="I24" s="64"/>
      <c r="J24" s="62">
        <v>82</v>
      </c>
      <c r="K24" s="63">
        <f t="shared" si="1"/>
        <v>995.25891473605805</v>
      </c>
      <c r="L24" s="63"/>
      <c r="M24" s="6">
        <f>IF(J24="","",(K24/J24)/LOOKUP(RIGHT($D$2,3),定数!$A$6:$A$13,定数!$B$6:$B$13))</f>
        <v>0.10114419865203843</v>
      </c>
      <c r="N24" s="55"/>
      <c r="O24" s="8">
        <v>44133</v>
      </c>
      <c r="P24" s="64">
        <v>1.4430000000000001</v>
      </c>
      <c r="Q24" s="64"/>
      <c r="R24" s="65">
        <f>IF(P24="","",T24*M24*LOOKUP(RIGHT($D$2,3),定数!$A$6:$A$13,定数!$B$6:$B$13))</f>
        <v>1954.1059179573826</v>
      </c>
      <c r="S24" s="65"/>
      <c r="T24" s="66">
        <f t="shared" si="6"/>
        <v>161.00000000000003</v>
      </c>
      <c r="U24" s="66"/>
      <c r="V24" t="str">
        <f t="shared" si="9"/>
        <v/>
      </c>
      <c r="W24">
        <f t="shared" si="3"/>
        <v>0</v>
      </c>
      <c r="X24" s="35">
        <f t="shared" si="7"/>
        <v>103800.13482148104</v>
      </c>
      <c r="Y24" s="36">
        <f t="shared" si="8"/>
        <v>4.1177628094859586E-2</v>
      </c>
      <c r="Z24">
        <f t="shared" si="4"/>
        <v>1954.1059179573826</v>
      </c>
      <c r="AA24" t="str">
        <f t="shared" si="5"/>
        <v/>
      </c>
    </row>
    <row r="25" spans="2:27" x14ac:dyDescent="0.15">
      <c r="B25" s="43">
        <v>17</v>
      </c>
      <c r="C25" s="63">
        <f t="shared" si="0"/>
        <v>101479.99739156319</v>
      </c>
      <c r="D25" s="63"/>
      <c r="E25" s="62">
        <v>2008</v>
      </c>
      <c r="F25" s="8">
        <v>43925</v>
      </c>
      <c r="G25" s="62" t="s">
        <v>4</v>
      </c>
      <c r="H25" s="64">
        <v>1.5688</v>
      </c>
      <c r="I25" s="64"/>
      <c r="J25" s="62">
        <v>78</v>
      </c>
      <c r="K25" s="63">
        <f t="shared" si="1"/>
        <v>1014.7999739156319</v>
      </c>
      <c r="L25" s="63"/>
      <c r="M25" s="6">
        <f>IF(J25="","",(K25/J25)/LOOKUP(RIGHT($D$2,3),定数!$A$6:$A$13,定数!$B$6:$B$13))</f>
        <v>0.10841880063201195</v>
      </c>
      <c r="N25" s="55"/>
      <c r="O25" s="8">
        <v>43951</v>
      </c>
      <c r="P25" s="64">
        <v>1.5609</v>
      </c>
      <c r="Q25" s="64"/>
      <c r="R25" s="65">
        <f>IF(P25="","",T25*M25*LOOKUP(RIGHT($D$2,3),定数!$A$6:$A$13,定数!$B$6:$B$13))</f>
        <v>-1027.8102299914758</v>
      </c>
      <c r="S25" s="65"/>
      <c r="T25" s="66">
        <f t="shared" si="6"/>
        <v>-79.000000000000185</v>
      </c>
      <c r="U25" s="66"/>
      <c r="V25" t="str">
        <f t="shared" si="9"/>
        <v/>
      </c>
      <c r="W25">
        <f t="shared" si="3"/>
        <v>1</v>
      </c>
      <c r="X25" s="35">
        <f t="shared" si="7"/>
        <v>103800.13482148104</v>
      </c>
      <c r="Y25" s="36">
        <f t="shared" si="8"/>
        <v>2.2351969329405086E-2</v>
      </c>
      <c r="Z25" t="str">
        <f t="shared" si="4"/>
        <v/>
      </c>
      <c r="AA25">
        <f t="shared" si="5"/>
        <v>-1027.8102299914758</v>
      </c>
    </row>
    <row r="26" spans="2:27" x14ac:dyDescent="0.15">
      <c r="B26" s="43">
        <v>18</v>
      </c>
      <c r="C26" s="63">
        <f t="shared" si="0"/>
        <v>100452.18716157171</v>
      </c>
      <c r="D26" s="63"/>
      <c r="E26" s="55"/>
      <c r="F26" s="8">
        <v>44072</v>
      </c>
      <c r="G26" s="62" t="s">
        <v>3</v>
      </c>
      <c r="H26" s="64">
        <v>1.4670000000000001</v>
      </c>
      <c r="I26" s="64"/>
      <c r="J26" s="62">
        <v>141</v>
      </c>
      <c r="K26" s="63">
        <f t="shared" si="1"/>
        <v>1004.5218716157171</v>
      </c>
      <c r="L26" s="63"/>
      <c r="M26" s="6">
        <f>IF(J26="","",(K26/J26)/LOOKUP(RIGHT($D$2,3),定数!$A$6:$A$13,定数!$B$6:$B$13))</f>
        <v>5.9368904941827255E-2</v>
      </c>
      <c r="N26" s="55"/>
      <c r="O26" s="8">
        <v>44077</v>
      </c>
      <c r="P26" s="64">
        <v>1.4391</v>
      </c>
      <c r="Q26" s="64"/>
      <c r="R26" s="65">
        <f>IF(P26="","",T26*M26*LOOKUP(RIGHT($D$2,3),定数!$A$6:$A$13,定数!$B$6:$B$13))</f>
        <v>1987.6709374523789</v>
      </c>
      <c r="S26" s="65"/>
      <c r="T26" s="66">
        <f t="shared" si="6"/>
        <v>279.00000000000034</v>
      </c>
      <c r="U26" s="66"/>
      <c r="V26" t="str">
        <f t="shared" si="9"/>
        <v/>
      </c>
      <c r="W26">
        <f t="shared" si="3"/>
        <v>0</v>
      </c>
      <c r="X26" s="35">
        <f t="shared" si="7"/>
        <v>103800.13482148104</v>
      </c>
      <c r="Y26" s="36">
        <f t="shared" si="8"/>
        <v>3.2253789127222654E-2</v>
      </c>
      <c r="Z26">
        <f t="shared" si="4"/>
        <v>1987.6709374523789</v>
      </c>
      <c r="AA26" t="str">
        <f t="shared" si="5"/>
        <v/>
      </c>
    </row>
    <row r="27" spans="2:27" x14ac:dyDescent="0.15">
      <c r="B27" s="43">
        <v>19</v>
      </c>
      <c r="C27" s="63">
        <f t="shared" si="0"/>
        <v>102439.85809902409</v>
      </c>
      <c r="D27" s="63"/>
      <c r="E27" s="55"/>
      <c r="F27" s="8">
        <v>44119</v>
      </c>
      <c r="G27" s="62" t="s">
        <v>3</v>
      </c>
      <c r="H27" s="64">
        <v>1.3589</v>
      </c>
      <c r="I27" s="64"/>
      <c r="J27" s="62">
        <v>179</v>
      </c>
      <c r="K27" s="63">
        <f t="shared" si="1"/>
        <v>1024.3985809902408</v>
      </c>
      <c r="L27" s="63"/>
      <c r="M27" s="6">
        <f>IF(J27="","",(K27/J27)/LOOKUP(RIGHT($D$2,3),定数!$A$6:$A$13,定数!$B$6:$B$13))</f>
        <v>4.7690809170867828E-2</v>
      </c>
      <c r="N27" s="55"/>
      <c r="O27" s="8">
        <v>44125</v>
      </c>
      <c r="P27" s="64">
        <v>1.3233999999999999</v>
      </c>
      <c r="Q27" s="64"/>
      <c r="R27" s="65">
        <f>IF(P27="","",T27*M27*LOOKUP(RIGHT($D$2,3),定数!$A$6:$A$13,定数!$B$6:$B$13))</f>
        <v>2031.6284706789745</v>
      </c>
      <c r="S27" s="65"/>
      <c r="T27" s="66">
        <f t="shared" si="6"/>
        <v>355.00000000000085</v>
      </c>
      <c r="U27" s="66"/>
      <c r="V27" t="str">
        <f t="shared" si="9"/>
        <v/>
      </c>
      <c r="W27">
        <f t="shared" si="3"/>
        <v>0</v>
      </c>
      <c r="X27" s="35">
        <f t="shared" si="7"/>
        <v>103800.13482148104</v>
      </c>
      <c r="Y27" s="36">
        <f t="shared" si="8"/>
        <v>1.3104768358888963E-2</v>
      </c>
      <c r="Z27">
        <f t="shared" si="4"/>
        <v>2031.6284706789745</v>
      </c>
      <c r="AA27" t="str">
        <f t="shared" si="5"/>
        <v/>
      </c>
    </row>
    <row r="28" spans="2:27" x14ac:dyDescent="0.15">
      <c r="B28" s="43">
        <v>20</v>
      </c>
      <c r="C28" s="63">
        <f t="shared" si="0"/>
        <v>104471.48656970306</v>
      </c>
      <c r="D28" s="63"/>
      <c r="E28" s="55"/>
      <c r="F28" s="8">
        <v>44135</v>
      </c>
      <c r="G28" s="54" t="s">
        <v>3</v>
      </c>
      <c r="H28" s="64">
        <v>1.2804</v>
      </c>
      <c r="I28" s="64"/>
      <c r="J28" s="55">
        <v>484</v>
      </c>
      <c r="K28" s="63">
        <f t="shared" si="1"/>
        <v>1044.7148656970307</v>
      </c>
      <c r="L28" s="63"/>
      <c r="M28" s="6">
        <f>IF(J28="","",(K28/J28)/LOOKUP(RIGHT($D$2,3),定数!$A$6:$A$13,定数!$B$6:$B$13))</f>
        <v>1.7987514905251908E-2</v>
      </c>
      <c r="N28" s="55"/>
      <c r="O28" s="8">
        <v>44176</v>
      </c>
      <c r="P28" s="64">
        <v>1.3289</v>
      </c>
      <c r="Q28" s="64"/>
      <c r="R28" s="65">
        <f>IF(P28="","",T28*M28*LOOKUP(RIGHT($D$2,3),定数!$A$6:$A$13,定数!$B$6:$B$13))</f>
        <v>-1046.8733674856608</v>
      </c>
      <c r="S28" s="65"/>
      <c r="T28" s="66">
        <f t="shared" si="6"/>
        <v>-484.99999999999989</v>
      </c>
      <c r="U28" s="66"/>
      <c r="V28" t="str">
        <f t="shared" si="9"/>
        <v/>
      </c>
      <c r="W28">
        <f t="shared" si="3"/>
        <v>1</v>
      </c>
      <c r="X28" s="35">
        <f t="shared" si="7"/>
        <v>104471.48656970306</v>
      </c>
      <c r="Y28" s="36">
        <f t="shared" si="8"/>
        <v>0</v>
      </c>
      <c r="Z28" t="str">
        <f t="shared" si="4"/>
        <v/>
      </c>
      <c r="AA28">
        <f t="shared" si="5"/>
        <v>-1046.8733674856608</v>
      </c>
    </row>
    <row r="29" spans="2:27" x14ac:dyDescent="0.15">
      <c r="B29" s="43">
        <v>21</v>
      </c>
      <c r="C29" s="63">
        <f t="shared" si="0"/>
        <v>103424.6132022174</v>
      </c>
      <c r="D29" s="63"/>
      <c r="E29" s="62">
        <v>2009</v>
      </c>
      <c r="F29" s="8">
        <v>43873</v>
      </c>
      <c r="G29" s="62" t="s">
        <v>3</v>
      </c>
      <c r="H29" s="64">
        <v>1.2830999999999999</v>
      </c>
      <c r="I29" s="64"/>
      <c r="J29" s="62">
        <v>165</v>
      </c>
      <c r="K29" s="63">
        <f t="shared" si="1"/>
        <v>1034.2461320221739</v>
      </c>
      <c r="L29" s="63"/>
      <c r="M29" s="6">
        <f>IF(J29="","",(K29/J29)/LOOKUP(RIGHT($D$2,3),定数!$A$6:$A$13,定数!$B$6:$B$13))</f>
        <v>5.2234653132433029E-2</v>
      </c>
      <c r="N29" s="55">
        <v>2009</v>
      </c>
      <c r="O29" s="8">
        <v>43884</v>
      </c>
      <c r="P29" s="64">
        <v>1.2997000000000001</v>
      </c>
      <c r="Q29" s="64"/>
      <c r="R29" s="65">
        <f>IF(P29="","",T29*M29*LOOKUP(RIGHT($D$2,3),定数!$A$6:$A$13,定数!$B$6:$B$13))</f>
        <v>-1040.5142903980768</v>
      </c>
      <c r="S29" s="65"/>
      <c r="T29" s="66">
        <f t="shared" si="6"/>
        <v>-166.00000000000171</v>
      </c>
      <c r="U29" s="66"/>
      <c r="V29" t="str">
        <f t="shared" si="9"/>
        <v/>
      </c>
      <c r="W29">
        <f t="shared" si="3"/>
        <v>2</v>
      </c>
      <c r="X29" s="35">
        <f t="shared" si="7"/>
        <v>104471.48656970306</v>
      </c>
      <c r="Y29" s="36">
        <f t="shared" si="8"/>
        <v>1.0020661157024824E-2</v>
      </c>
      <c r="Z29" t="str">
        <f t="shared" si="4"/>
        <v/>
      </c>
      <c r="AA29">
        <f t="shared" si="5"/>
        <v>-1040.5142903980768</v>
      </c>
    </row>
    <row r="30" spans="2:27" x14ac:dyDescent="0.15">
      <c r="B30" s="43">
        <v>22</v>
      </c>
      <c r="C30" s="63">
        <f t="shared" si="0"/>
        <v>102384.09891181932</v>
      </c>
      <c r="D30" s="63"/>
      <c r="E30" s="55"/>
      <c r="F30" s="8">
        <v>43888</v>
      </c>
      <c r="G30" s="62" t="s">
        <v>3</v>
      </c>
      <c r="H30" s="64">
        <v>1.2681</v>
      </c>
      <c r="I30" s="64"/>
      <c r="J30" s="62">
        <v>129</v>
      </c>
      <c r="K30" s="63">
        <f t="shared" si="1"/>
        <v>1023.8409891181933</v>
      </c>
      <c r="L30" s="63"/>
      <c r="M30" s="6">
        <f>IF(J30="","",(K30/J30)/LOOKUP(RIGHT($D$2,3),定数!$A$6:$A$13,定数!$B$6:$B$13))</f>
        <v>6.6139598780245043E-2</v>
      </c>
      <c r="N30" s="55"/>
      <c r="O30" s="8">
        <v>43900</v>
      </c>
      <c r="P30" s="64">
        <v>1.2810999999999999</v>
      </c>
      <c r="Q30" s="64"/>
      <c r="R30" s="65">
        <f>IF(P30="","",T30*M30*LOOKUP(RIGHT($D$2,3),定数!$A$6:$A$13,定数!$B$6:$B$13))</f>
        <v>-1031.7777409718146</v>
      </c>
      <c r="S30" s="65"/>
      <c r="T30" s="66">
        <f t="shared" si="6"/>
        <v>-129.99999999999901</v>
      </c>
      <c r="U30" s="66"/>
      <c r="V30" t="str">
        <f t="shared" si="9"/>
        <v/>
      </c>
      <c r="W30">
        <f t="shared" si="3"/>
        <v>3</v>
      </c>
      <c r="X30" s="35">
        <f t="shared" si="7"/>
        <v>104471.48656970306</v>
      </c>
      <c r="Y30" s="36">
        <f t="shared" si="8"/>
        <v>1.9980453293263256E-2</v>
      </c>
      <c r="Z30" t="str">
        <f t="shared" si="4"/>
        <v/>
      </c>
      <c r="AA30">
        <f t="shared" si="5"/>
        <v>-1031.7777409718146</v>
      </c>
    </row>
    <row r="31" spans="2:27" x14ac:dyDescent="0.15">
      <c r="B31" s="43">
        <v>23</v>
      </c>
      <c r="C31" s="63">
        <f t="shared" si="0"/>
        <v>101352.32117084751</v>
      </c>
      <c r="D31" s="63"/>
      <c r="E31" s="55"/>
      <c r="F31" s="8">
        <v>44096</v>
      </c>
      <c r="G31" s="62" t="s">
        <v>4</v>
      </c>
      <c r="H31" s="64">
        <v>1.4713499999999999</v>
      </c>
      <c r="I31" s="64"/>
      <c r="J31" s="62">
        <v>102</v>
      </c>
      <c r="K31" s="63">
        <f t="shared" si="1"/>
        <v>1013.5232117084752</v>
      </c>
      <c r="L31" s="63"/>
      <c r="M31" s="6">
        <f>IF(J31="","",(K31/J31)/LOOKUP(RIGHT($D$2,3),定数!$A$6:$A$13,定数!$B$6:$B$13))</f>
        <v>8.2804183963110706E-2</v>
      </c>
      <c r="N31" s="55"/>
      <c r="O31" s="8">
        <v>44098</v>
      </c>
      <c r="P31" s="64">
        <v>1.4610000000000001</v>
      </c>
      <c r="Q31" s="64"/>
      <c r="R31" s="65">
        <f>IF(P31="","",T31*M31*LOOKUP(RIGHT($D$2,3),定数!$A$6:$A$13,定数!$B$6:$B$13))</f>
        <v>-1028.427964821821</v>
      </c>
      <c r="S31" s="65"/>
      <c r="T31" s="66">
        <f t="shared" si="6"/>
        <v>-103.49999999999859</v>
      </c>
      <c r="U31" s="66"/>
      <c r="V31" t="str">
        <f t="shared" si="9"/>
        <v/>
      </c>
      <c r="W31">
        <f t="shared" si="3"/>
        <v>4</v>
      </c>
      <c r="X31" s="35">
        <f t="shared" si="7"/>
        <v>104471.48656970306</v>
      </c>
      <c r="Y31" s="36">
        <f t="shared" si="8"/>
        <v>2.9856619267827234E-2</v>
      </c>
      <c r="Z31" t="str">
        <f t="shared" si="4"/>
        <v/>
      </c>
      <c r="AA31">
        <f t="shared" si="5"/>
        <v>-1028.427964821821</v>
      </c>
    </row>
    <row r="32" spans="2:27" x14ac:dyDescent="0.15">
      <c r="B32" s="43">
        <v>24</v>
      </c>
      <c r="C32" s="63">
        <f t="shared" si="0"/>
        <v>100323.89320602569</v>
      </c>
      <c r="D32" s="63"/>
      <c r="E32" s="55"/>
      <c r="F32" s="8">
        <v>44160</v>
      </c>
      <c r="G32" s="62" t="s">
        <v>4</v>
      </c>
      <c r="H32" s="64">
        <v>1.49892</v>
      </c>
      <c r="I32" s="64"/>
      <c r="J32" s="62">
        <v>101</v>
      </c>
      <c r="K32" s="63">
        <f t="shared" si="1"/>
        <v>1003.238932060257</v>
      </c>
      <c r="L32" s="63"/>
      <c r="M32" s="6">
        <f>IF(J32="","",(K32/J32)/LOOKUP(RIGHT($D$2,3),定数!$A$6:$A$13,定数!$B$6:$B$13))</f>
        <v>8.2775489443915592E-2</v>
      </c>
      <c r="N32" s="55"/>
      <c r="O32" s="8">
        <v>44162</v>
      </c>
      <c r="P32" s="64">
        <v>1.48871</v>
      </c>
      <c r="Q32" s="64"/>
      <c r="R32" s="65">
        <f>IF(P32="","",T32*M32*LOOKUP(RIGHT($D$2,3),定数!$A$6:$A$13,定数!$B$6:$B$13))</f>
        <v>-1014.165296666859</v>
      </c>
      <c r="S32" s="65"/>
      <c r="T32" s="66">
        <f t="shared" si="6"/>
        <v>-102.10000000000052</v>
      </c>
      <c r="U32" s="66"/>
      <c r="V32" t="str">
        <f t="shared" si="9"/>
        <v/>
      </c>
      <c r="W32">
        <f t="shared" si="3"/>
        <v>5</v>
      </c>
      <c r="X32" s="35">
        <f t="shared" si="7"/>
        <v>104471.48656970306</v>
      </c>
      <c r="Y32" s="36">
        <f t="shared" si="8"/>
        <v>3.970072121937418E-2</v>
      </c>
      <c r="Z32" t="str">
        <f t="shared" si="4"/>
        <v/>
      </c>
      <c r="AA32">
        <f t="shared" si="5"/>
        <v>-1014.165296666859</v>
      </c>
    </row>
    <row r="33" spans="2:27" x14ac:dyDescent="0.15">
      <c r="B33" s="43">
        <v>25</v>
      </c>
      <c r="C33" s="63">
        <f t="shared" si="0"/>
        <v>99309.727909358829</v>
      </c>
      <c r="D33" s="63"/>
      <c r="E33" s="55"/>
      <c r="F33" s="8">
        <v>44165</v>
      </c>
      <c r="G33" s="62" t="s">
        <v>4</v>
      </c>
      <c r="H33" s="64">
        <v>1.5010300000000001</v>
      </c>
      <c r="I33" s="64"/>
      <c r="J33" s="62">
        <v>182</v>
      </c>
      <c r="K33" s="63">
        <f t="shared" si="1"/>
        <v>993.09727909358833</v>
      </c>
      <c r="L33" s="63"/>
      <c r="M33" s="6">
        <f>IF(J33="","",(K33/J33)/LOOKUP(RIGHT($D$2,3),定数!$A$6:$A$13,定数!$B$6:$B$13))</f>
        <v>4.5471487137984809E-2</v>
      </c>
      <c r="N33" s="55"/>
      <c r="O33" s="8">
        <v>44169</v>
      </c>
      <c r="P33" s="64">
        <v>1.48271</v>
      </c>
      <c r="Q33" s="64"/>
      <c r="R33" s="65">
        <f>IF(P33="","",T33*M33*LOOKUP(RIGHT($D$2,3),定数!$A$6:$A$13,定数!$B$6:$B$13))</f>
        <v>-999.64517324146425</v>
      </c>
      <c r="S33" s="65"/>
      <c r="T33" s="66">
        <f t="shared" si="6"/>
        <v>-183.20000000000113</v>
      </c>
      <c r="U33" s="66"/>
      <c r="V33" t="str">
        <f t="shared" si="9"/>
        <v/>
      </c>
      <c r="W33">
        <f t="shared" si="3"/>
        <v>6</v>
      </c>
      <c r="X33" s="35">
        <f t="shared" si="7"/>
        <v>104471.48656970306</v>
      </c>
      <c r="Y33" s="36">
        <f t="shared" si="8"/>
        <v>4.9408301057344728E-2</v>
      </c>
      <c r="Z33" t="str">
        <f t="shared" si="4"/>
        <v/>
      </c>
      <c r="AA33">
        <f t="shared" si="5"/>
        <v>-999.64517324146425</v>
      </c>
    </row>
    <row r="34" spans="2:27" x14ac:dyDescent="0.15">
      <c r="B34" s="43">
        <v>26</v>
      </c>
      <c r="C34" s="63">
        <f t="shared" si="0"/>
        <v>98310.082736117372</v>
      </c>
      <c r="D34" s="63"/>
      <c r="E34" s="62"/>
      <c r="F34" s="8">
        <v>44195</v>
      </c>
      <c r="G34" s="62" t="s">
        <v>3</v>
      </c>
      <c r="H34" s="64">
        <v>1.4330000000000001</v>
      </c>
      <c r="I34" s="64"/>
      <c r="J34" s="62">
        <v>127</v>
      </c>
      <c r="K34" s="63">
        <f t="shared" si="1"/>
        <v>983.10082736117374</v>
      </c>
      <c r="L34" s="63"/>
      <c r="M34" s="6">
        <f>IF(J34="","",(K34/J34)/LOOKUP(RIGHT($D$2,3),定数!$A$6:$A$13,定数!$B$6:$B$13))</f>
        <v>6.4507928304538956E-2</v>
      </c>
      <c r="N34" s="62">
        <v>2010</v>
      </c>
      <c r="O34" s="8">
        <v>43835</v>
      </c>
      <c r="P34" s="64">
        <v>1.4458299999999999</v>
      </c>
      <c r="Q34" s="64"/>
      <c r="R34" s="65">
        <f>IF(P34="","",T34*M34*LOOKUP(RIGHT($D$2,3),定数!$A$6:$A$13,定数!$B$6:$B$13))</f>
        <v>-993.16406417667372</v>
      </c>
      <c r="S34" s="65"/>
      <c r="T34" s="66">
        <f t="shared" si="6"/>
        <v>-128.29999999999896</v>
      </c>
      <c r="U34" s="66"/>
      <c r="V34" t="str">
        <f t="shared" si="9"/>
        <v/>
      </c>
      <c r="W34">
        <f t="shared" si="3"/>
        <v>7</v>
      </c>
      <c r="X34" s="35">
        <f t="shared" si="7"/>
        <v>104471.48656970306</v>
      </c>
      <c r="Y34" s="36">
        <f t="shared" si="8"/>
        <v>5.8976894422525739E-2</v>
      </c>
      <c r="Z34" t="str">
        <f t="shared" si="4"/>
        <v/>
      </c>
      <c r="AA34">
        <f t="shared" si="5"/>
        <v>-993.16406417667372</v>
      </c>
    </row>
    <row r="35" spans="2:27" x14ac:dyDescent="0.15">
      <c r="B35" s="43">
        <v>27</v>
      </c>
      <c r="C35" s="63">
        <f t="shared" si="0"/>
        <v>97316.918671940701</v>
      </c>
      <c r="D35" s="63"/>
      <c r="E35" s="62">
        <v>2010</v>
      </c>
      <c r="F35" s="8">
        <v>43834</v>
      </c>
      <c r="G35" s="62" t="s">
        <v>3</v>
      </c>
      <c r="H35" s="64">
        <v>1.43049</v>
      </c>
      <c r="I35" s="64"/>
      <c r="J35" s="62">
        <v>135</v>
      </c>
      <c r="K35" s="63">
        <f t="shared" si="1"/>
        <v>973.16918671940698</v>
      </c>
      <c r="L35" s="63"/>
      <c r="M35" s="6">
        <f>IF(J35="","",(K35/J35)/LOOKUP(RIGHT($D$2,3),定数!$A$6:$A$13,定数!$B$6:$B$13))</f>
        <v>6.0072172019716479E-2</v>
      </c>
      <c r="N35" s="62"/>
      <c r="O35" s="8">
        <v>43835</v>
      </c>
      <c r="P35" s="64">
        <v>1.44408</v>
      </c>
      <c r="Q35" s="64"/>
      <c r="R35" s="65">
        <f>IF(P35="","",T35*M35*LOOKUP(RIGHT($D$2,3),定数!$A$6:$A$13,定数!$B$6:$B$13))</f>
        <v>-979.65698129753582</v>
      </c>
      <c r="S35" s="65"/>
      <c r="T35" s="66">
        <f t="shared" si="6"/>
        <v>-135.89999999999992</v>
      </c>
      <c r="U35" s="66"/>
      <c r="V35" t="str">
        <f t="shared" si="9"/>
        <v/>
      </c>
      <c r="W35">
        <f t="shared" si="3"/>
        <v>8</v>
      </c>
      <c r="X35" s="35">
        <f t="shared" si="7"/>
        <v>104471.48656970306</v>
      </c>
      <c r="Y35" s="36">
        <f t="shared" si="8"/>
        <v>6.8483450678083924E-2</v>
      </c>
      <c r="Z35" t="str">
        <f t="shared" si="4"/>
        <v/>
      </c>
      <c r="AA35">
        <f t="shared" si="5"/>
        <v>-979.65698129753582</v>
      </c>
    </row>
    <row r="36" spans="2:27" x14ac:dyDescent="0.15">
      <c r="B36" s="43">
        <v>28</v>
      </c>
      <c r="C36" s="63">
        <f t="shared" si="0"/>
        <v>96337.261690643165</v>
      </c>
      <c r="D36" s="63"/>
      <c r="E36" s="55"/>
      <c r="F36" s="8">
        <v>43886</v>
      </c>
      <c r="G36" s="62" t="s">
        <v>3</v>
      </c>
      <c r="H36" s="64">
        <v>1.3501000000000001</v>
      </c>
      <c r="I36" s="64"/>
      <c r="J36" s="62">
        <v>124</v>
      </c>
      <c r="K36" s="63">
        <f t="shared" si="1"/>
        <v>963.37261690643163</v>
      </c>
      <c r="L36" s="63"/>
      <c r="M36" s="6">
        <f>IF(J36="","",(K36/J36)/LOOKUP(RIGHT($D$2,3),定数!$A$6:$A$13,定数!$B$6:$B$13))</f>
        <v>6.4742783394249437E-2</v>
      </c>
      <c r="N36" s="55"/>
      <c r="O36" s="8">
        <v>43887</v>
      </c>
      <c r="P36" s="64">
        <v>1.3626</v>
      </c>
      <c r="Q36" s="64"/>
      <c r="R36" s="65">
        <f>IF(P36="","",T36*M36*LOOKUP(RIGHT($D$2,3),定数!$A$6:$A$13,定数!$B$6:$B$13))</f>
        <v>-971.14175091373818</v>
      </c>
      <c r="S36" s="65"/>
      <c r="T36" s="66">
        <f t="shared" si="6"/>
        <v>-124.99999999999956</v>
      </c>
      <c r="U36" s="66"/>
      <c r="V36" t="str">
        <f t="shared" si="9"/>
        <v/>
      </c>
      <c r="W36">
        <f t="shared" si="3"/>
        <v>9</v>
      </c>
      <c r="X36" s="35">
        <f t="shared" si="7"/>
        <v>104471.48656970306</v>
      </c>
      <c r="Y36" s="36">
        <f t="shared" si="8"/>
        <v>7.7860717274591207E-2</v>
      </c>
      <c r="Z36" t="str">
        <f t="shared" si="4"/>
        <v/>
      </c>
      <c r="AA36">
        <f t="shared" si="5"/>
        <v>-971.14175091373818</v>
      </c>
    </row>
    <row r="37" spans="2:27" x14ac:dyDescent="0.15">
      <c r="B37" s="43">
        <v>29</v>
      </c>
      <c r="C37" s="63">
        <f t="shared" si="0"/>
        <v>95366.119939729426</v>
      </c>
      <c r="D37" s="63"/>
      <c r="E37" s="55"/>
      <c r="F37" s="8">
        <v>44038</v>
      </c>
      <c r="G37" s="62" t="s">
        <v>4</v>
      </c>
      <c r="H37" s="64">
        <v>1.2945199999999999</v>
      </c>
      <c r="I37" s="64"/>
      <c r="J37" s="62">
        <v>172</v>
      </c>
      <c r="K37" s="63">
        <f t="shared" si="1"/>
        <v>953.66119939729424</v>
      </c>
      <c r="L37" s="63"/>
      <c r="M37" s="6">
        <f>IF(J37="","",(K37/J37)/LOOKUP(RIGHT($D$2,3),定数!$A$6:$A$13,定数!$B$6:$B$13))</f>
        <v>4.6204515474675106E-2</v>
      </c>
      <c r="N37" s="55"/>
      <c r="O37" s="8">
        <v>44049</v>
      </c>
      <c r="P37" s="64">
        <v>1.3306199999999999</v>
      </c>
      <c r="Q37" s="64"/>
      <c r="R37" s="65">
        <f>IF(P37="","",T37*M37*LOOKUP(RIGHT($D$2,3),定数!$A$6:$A$13,定数!$B$6:$B$13))</f>
        <v>2001.579610362927</v>
      </c>
      <c r="S37" s="65"/>
      <c r="T37" s="66">
        <f t="shared" si="6"/>
        <v>361.00000000000023</v>
      </c>
      <c r="U37" s="66"/>
      <c r="V37" t="str">
        <f t="shared" si="9"/>
        <v/>
      </c>
      <c r="W37">
        <f t="shared" si="3"/>
        <v>0</v>
      </c>
      <c r="X37" s="35">
        <f t="shared" si="7"/>
        <v>104471.48656970306</v>
      </c>
      <c r="Y37" s="36">
        <f t="shared" si="8"/>
        <v>8.7156476173032793E-2</v>
      </c>
      <c r="Z37">
        <f t="shared" si="4"/>
        <v>2001.579610362927</v>
      </c>
      <c r="AA37" t="str">
        <f t="shared" si="5"/>
        <v/>
      </c>
    </row>
    <row r="38" spans="2:27" x14ac:dyDescent="0.15">
      <c r="B38" s="43">
        <v>30</v>
      </c>
      <c r="C38" s="63">
        <f t="shared" si="0"/>
        <v>97367.699550092351</v>
      </c>
      <c r="D38" s="63"/>
      <c r="E38" s="55"/>
      <c r="F38" s="8">
        <v>44117</v>
      </c>
      <c r="G38" s="62" t="s">
        <v>4</v>
      </c>
      <c r="H38" s="64">
        <v>1.39354</v>
      </c>
      <c r="I38" s="64"/>
      <c r="J38" s="62">
        <v>160</v>
      </c>
      <c r="K38" s="63">
        <f t="shared" si="1"/>
        <v>973.67699550092357</v>
      </c>
      <c r="L38" s="63"/>
      <c r="M38" s="6">
        <f>IF(J38="","",(K38/J38)/LOOKUP(RIGHT($D$2,3),定数!$A$6:$A$13,定数!$B$6:$B$13))</f>
        <v>5.0712343515673101E-2</v>
      </c>
      <c r="N38" s="55"/>
      <c r="O38" s="8">
        <v>44123</v>
      </c>
      <c r="P38" s="64">
        <v>1.3774200000000001</v>
      </c>
      <c r="Q38" s="64"/>
      <c r="R38" s="65">
        <f>IF(P38="","",T38*M38*LOOKUP(RIGHT($D$2,3),定数!$A$6:$A$13,定数!$B$6:$B$13))</f>
        <v>-980.97957296717516</v>
      </c>
      <c r="S38" s="65"/>
      <c r="T38" s="66">
        <f t="shared" si="6"/>
        <v>-161.19999999999914</v>
      </c>
      <c r="U38" s="66"/>
      <c r="V38" t="str">
        <f t="shared" si="9"/>
        <v/>
      </c>
      <c r="W38">
        <f t="shared" si="3"/>
        <v>1</v>
      </c>
      <c r="X38" s="35">
        <f t="shared" si="7"/>
        <v>104471.48656970306</v>
      </c>
      <c r="Y38" s="36">
        <f t="shared" si="8"/>
        <v>6.799737663224581E-2</v>
      </c>
      <c r="Z38" t="str">
        <f t="shared" si="4"/>
        <v/>
      </c>
      <c r="AA38">
        <f t="shared" si="5"/>
        <v>-980.97957296717516</v>
      </c>
    </row>
    <row r="39" spans="2:27" x14ac:dyDescent="0.15">
      <c r="B39" s="43">
        <v>31</v>
      </c>
      <c r="C39" s="63">
        <f t="shared" si="0"/>
        <v>96386.719977125176</v>
      </c>
      <c r="D39" s="63"/>
      <c r="E39" s="62">
        <v>2011</v>
      </c>
      <c r="F39" s="8">
        <v>43907</v>
      </c>
      <c r="G39" s="62" t="s">
        <v>4</v>
      </c>
      <c r="H39" s="64">
        <v>1.40133</v>
      </c>
      <c r="I39" s="64"/>
      <c r="J39" s="62">
        <v>158</v>
      </c>
      <c r="K39" s="63">
        <f t="shared" si="1"/>
        <v>963.86719977125176</v>
      </c>
      <c r="L39" s="63"/>
      <c r="M39" s="6">
        <f>IF(J39="","",(K39/J39)/LOOKUP(RIGHT($D$2,3),定数!$A$6:$A$13,定数!$B$6:$B$13))</f>
        <v>5.0836877625066022E-2</v>
      </c>
      <c r="N39" s="55">
        <v>2011</v>
      </c>
      <c r="O39" s="8">
        <v>43927</v>
      </c>
      <c r="P39" s="64">
        <v>1.43269</v>
      </c>
      <c r="Q39" s="64"/>
      <c r="R39" s="65">
        <f>IF(P39="","",T39*M39*LOOKUP(RIGHT($D$2,3),定数!$A$6:$A$13,定数!$B$6:$B$13))</f>
        <v>1913.0933787864878</v>
      </c>
      <c r="S39" s="65"/>
      <c r="T39" s="66">
        <f t="shared" si="6"/>
        <v>313.60000000000053</v>
      </c>
      <c r="U39" s="66"/>
      <c r="V39" t="str">
        <f t="shared" si="9"/>
        <v/>
      </c>
      <c r="W39">
        <f t="shared" si="3"/>
        <v>0</v>
      </c>
      <c r="X39" s="35">
        <f t="shared" si="7"/>
        <v>104471.48656970306</v>
      </c>
      <c r="Y39" s="36">
        <f t="shared" si="8"/>
        <v>7.7387303062675938E-2</v>
      </c>
      <c r="Z39">
        <f t="shared" si="4"/>
        <v>1913.0933787864878</v>
      </c>
      <c r="AA39" t="str">
        <f t="shared" si="5"/>
        <v/>
      </c>
    </row>
    <row r="40" spans="2:27" x14ac:dyDescent="0.15">
      <c r="B40" s="43">
        <v>32</v>
      </c>
      <c r="C40" s="63">
        <f t="shared" si="0"/>
        <v>98299.813355911669</v>
      </c>
      <c r="D40" s="63"/>
      <c r="E40" s="55"/>
      <c r="F40" s="8">
        <v>44193</v>
      </c>
      <c r="G40" s="62" t="s">
        <v>3</v>
      </c>
      <c r="H40" s="64">
        <v>1.3016099999999999</v>
      </c>
      <c r="I40" s="64"/>
      <c r="J40" s="62">
        <v>102</v>
      </c>
      <c r="K40" s="63">
        <f t="shared" si="1"/>
        <v>982.9981335591167</v>
      </c>
      <c r="L40" s="63"/>
      <c r="M40" s="6">
        <f>IF(J40="","",(K40/J40)/LOOKUP(RIGHT($D$2,3),定数!$A$6:$A$13,定数!$B$6:$B$13))</f>
        <v>8.0310305029339599E-2</v>
      </c>
      <c r="N40" s="55">
        <v>2012</v>
      </c>
      <c r="O40" s="8">
        <v>43835</v>
      </c>
      <c r="P40" s="64">
        <v>1.2814700000000001</v>
      </c>
      <c r="Q40" s="64"/>
      <c r="R40" s="65">
        <f>IF(P40="","",T40*M40*LOOKUP(RIGHT($D$2,3),定数!$A$6:$A$13,定数!$B$6:$B$13))</f>
        <v>1940.9394519490627</v>
      </c>
      <c r="S40" s="65"/>
      <c r="T40" s="66">
        <f t="shared" si="6"/>
        <v>201.39999999999824</v>
      </c>
      <c r="U40" s="66"/>
      <c r="V40" t="str">
        <f t="shared" si="9"/>
        <v/>
      </c>
      <c r="W40">
        <f t="shared" si="3"/>
        <v>0</v>
      </c>
      <c r="X40" s="35">
        <f t="shared" si="7"/>
        <v>104471.48656970306</v>
      </c>
      <c r="Y40" s="36">
        <f t="shared" si="8"/>
        <v>5.907519282472995E-2</v>
      </c>
      <c r="Z40">
        <f t="shared" si="4"/>
        <v>1940.9394519490627</v>
      </c>
      <c r="AA40" t="str">
        <f t="shared" si="5"/>
        <v/>
      </c>
    </row>
    <row r="41" spans="2:27" x14ac:dyDescent="0.15">
      <c r="B41" s="43">
        <v>33</v>
      </c>
      <c r="C41" s="63">
        <f t="shared" si="0"/>
        <v>100240.75280786073</v>
      </c>
      <c r="D41" s="63"/>
      <c r="E41" s="62">
        <v>2012</v>
      </c>
      <c r="F41" s="8">
        <v>44064</v>
      </c>
      <c r="G41" s="62" t="s">
        <v>4</v>
      </c>
      <c r="H41" s="64">
        <v>1.2369300000000001</v>
      </c>
      <c r="I41" s="64"/>
      <c r="J41" s="62">
        <v>75</v>
      </c>
      <c r="K41" s="63">
        <f t="shared" si="1"/>
        <v>1002.4075280786074</v>
      </c>
      <c r="L41" s="63"/>
      <c r="M41" s="6">
        <f>IF(J41="","",(K41/J41)/LOOKUP(RIGHT($D$2,3),定数!$A$6:$A$13,定数!$B$6:$B$13))</f>
        <v>0.11137861423095637</v>
      </c>
      <c r="N41" s="55"/>
      <c r="O41" s="8">
        <v>44065</v>
      </c>
      <c r="P41" s="64">
        <v>1.25153</v>
      </c>
      <c r="Q41" s="64"/>
      <c r="R41" s="65">
        <f>IF(P41="","",T41*M41*LOOKUP(RIGHT($D$2,3),定数!$A$6:$A$13,定数!$B$6:$B$13))</f>
        <v>1951.3533213263484</v>
      </c>
      <c r="S41" s="65"/>
      <c r="T41" s="66">
        <f t="shared" si="6"/>
        <v>145.99999999999946</v>
      </c>
      <c r="U41" s="66"/>
      <c r="V41" t="str">
        <f t="shared" si="9"/>
        <v/>
      </c>
      <c r="W41">
        <f t="shared" si="3"/>
        <v>0</v>
      </c>
      <c r="X41" s="35">
        <f t="shared" si="7"/>
        <v>104471.48656970306</v>
      </c>
      <c r="Y41" s="36">
        <f t="shared" si="8"/>
        <v>4.0496540259524316E-2</v>
      </c>
      <c r="Z41">
        <f t="shared" si="4"/>
        <v>1951.3533213263484</v>
      </c>
      <c r="AA41" t="str">
        <f t="shared" si="5"/>
        <v/>
      </c>
    </row>
    <row r="42" spans="2:27" x14ac:dyDescent="0.15">
      <c r="B42" s="43">
        <v>34</v>
      </c>
      <c r="C42" s="63">
        <f t="shared" si="0"/>
        <v>102192.10612918707</v>
      </c>
      <c r="D42" s="63"/>
      <c r="E42" s="55">
        <v>2013</v>
      </c>
      <c r="F42" s="8">
        <v>44066</v>
      </c>
      <c r="G42" s="54" t="s">
        <v>4</v>
      </c>
      <c r="H42" s="64">
        <v>1.3373999999999999</v>
      </c>
      <c r="I42" s="64"/>
      <c r="J42" s="55">
        <v>76</v>
      </c>
      <c r="K42" s="63">
        <f t="shared" si="1"/>
        <v>1021.9210612918707</v>
      </c>
      <c r="L42" s="63"/>
      <c r="M42" s="6">
        <f>IF(J42="","",(K42/J42)/LOOKUP(RIGHT($D$2,3),定数!$A$6:$A$13,定数!$B$6:$B$13))</f>
        <v>0.11205274794867003</v>
      </c>
      <c r="N42" s="62">
        <v>2013</v>
      </c>
      <c r="O42" s="8">
        <v>44072</v>
      </c>
      <c r="P42" s="64">
        <v>1.3297000000000001</v>
      </c>
      <c r="Q42" s="64"/>
      <c r="R42" s="65">
        <f>IF(P42="","",T42*M42*LOOKUP(RIGHT($D$2,3),定数!$A$6:$A$13,定数!$B$6:$B$13))</f>
        <v>-1035.3673910456864</v>
      </c>
      <c r="S42" s="65"/>
      <c r="T42" s="66">
        <f t="shared" si="6"/>
        <v>-76.999999999998181</v>
      </c>
      <c r="U42" s="66"/>
      <c r="V42" t="str">
        <f t="shared" si="9"/>
        <v/>
      </c>
      <c r="W42">
        <f t="shared" si="3"/>
        <v>1</v>
      </c>
      <c r="X42" s="35">
        <f t="shared" si="7"/>
        <v>104471.48656970306</v>
      </c>
      <c r="Y42" s="36">
        <f t="shared" si="8"/>
        <v>2.1818206243243154E-2</v>
      </c>
      <c r="Z42" t="str">
        <f t="shared" si="4"/>
        <v/>
      </c>
      <c r="AA42">
        <f t="shared" si="5"/>
        <v>-1035.3673910456864</v>
      </c>
    </row>
    <row r="43" spans="2:27" x14ac:dyDescent="0.15">
      <c r="B43" s="43">
        <v>35</v>
      </c>
      <c r="C43" s="63">
        <f t="shared" si="0"/>
        <v>101156.73873814139</v>
      </c>
      <c r="D43" s="63"/>
      <c r="E43" s="55"/>
      <c r="F43" s="8">
        <v>44170</v>
      </c>
      <c r="G43" s="62" t="s">
        <v>4</v>
      </c>
      <c r="H43" s="64">
        <v>1.3606199999999999</v>
      </c>
      <c r="I43" s="64"/>
      <c r="J43" s="62">
        <v>78</v>
      </c>
      <c r="K43" s="63">
        <f t="shared" si="1"/>
        <v>1011.5673873814139</v>
      </c>
      <c r="L43" s="63"/>
      <c r="M43" s="6">
        <f>IF(J43="","",(K43/J43)/LOOKUP(RIGHT($D$2,3),定数!$A$6:$A$13,定数!$B$6:$B$13))</f>
        <v>0.10807343882280063</v>
      </c>
      <c r="N43" s="55"/>
      <c r="O43" s="8">
        <v>44175</v>
      </c>
      <c r="P43" s="64">
        <v>1.37592</v>
      </c>
      <c r="Q43" s="64"/>
      <c r="R43" s="65">
        <f>IF(P43="","",T43*M43*LOOKUP(RIGHT($D$2,3),定数!$A$6:$A$13,定数!$B$6:$B$13))</f>
        <v>1984.2283367866312</v>
      </c>
      <c r="S43" s="65"/>
      <c r="T43" s="66">
        <f t="shared" si="6"/>
        <v>153.00000000000091</v>
      </c>
      <c r="U43" s="66"/>
      <c r="V43" t="str">
        <f t="shared" si="9"/>
        <v/>
      </c>
      <c r="W43">
        <f t="shared" si="3"/>
        <v>0</v>
      </c>
      <c r="X43" s="35">
        <f t="shared" si="7"/>
        <v>104471.48656970306</v>
      </c>
      <c r="Y43" s="36">
        <f t="shared" si="8"/>
        <v>3.172873231156792E-2</v>
      </c>
      <c r="Z43">
        <f t="shared" si="4"/>
        <v>1984.2283367866312</v>
      </c>
      <c r="AA43" t="str">
        <f t="shared" si="5"/>
        <v/>
      </c>
    </row>
    <row r="44" spans="2:27" x14ac:dyDescent="0.15">
      <c r="B44" s="43">
        <v>36</v>
      </c>
      <c r="C44" s="63">
        <f t="shared" si="0"/>
        <v>103140.96707492802</v>
      </c>
      <c r="D44" s="63"/>
      <c r="E44" s="62">
        <v>2014</v>
      </c>
      <c r="F44" s="8">
        <v>43896</v>
      </c>
      <c r="G44" s="62" t="s">
        <v>4</v>
      </c>
      <c r="H44" s="64">
        <v>1.3750100000000001</v>
      </c>
      <c r="I44" s="64"/>
      <c r="J44" s="62">
        <v>43</v>
      </c>
      <c r="K44" s="63">
        <f t="shared" si="1"/>
        <v>1031.4096707492802</v>
      </c>
      <c r="L44" s="63"/>
      <c r="M44" s="6">
        <f>IF(J44="","",(K44/J44)/LOOKUP(RIGHT($D$2,3),定数!$A$6:$A$13,定数!$B$6:$B$13))</f>
        <v>0.19988559510644963</v>
      </c>
      <c r="N44" s="55">
        <v>2014</v>
      </c>
      <c r="O44" s="8">
        <v>43899</v>
      </c>
      <c r="P44" s="64">
        <v>1.3832899999999999</v>
      </c>
      <c r="Q44" s="64"/>
      <c r="R44" s="65">
        <f>IF(P44="","",T44*M44*LOOKUP(RIGHT($D$2,3),定数!$A$6:$A$13,定数!$B$6:$B$13))</f>
        <v>1986.0632729776462</v>
      </c>
      <c r="S44" s="65"/>
      <c r="T44" s="66">
        <f t="shared" si="6"/>
        <v>82.799999999998434</v>
      </c>
      <c r="U44" s="66"/>
      <c r="V44" t="str">
        <f t="shared" si="9"/>
        <v/>
      </c>
      <c r="W44">
        <f t="shared" si="3"/>
        <v>0</v>
      </c>
      <c r="X44" s="35">
        <f t="shared" si="7"/>
        <v>104471.48656970306</v>
      </c>
      <c r="Y44" s="36">
        <f t="shared" si="8"/>
        <v>1.2735718983833189E-2</v>
      </c>
      <c r="Z44">
        <f t="shared" si="4"/>
        <v>1986.0632729776462</v>
      </c>
      <c r="AA44" t="str">
        <f t="shared" si="5"/>
        <v/>
      </c>
    </row>
    <row r="45" spans="2:27" x14ac:dyDescent="0.15">
      <c r="B45" s="43">
        <v>37</v>
      </c>
      <c r="C45" s="63">
        <f t="shared" si="0"/>
        <v>105127.03034790566</v>
      </c>
      <c r="D45" s="63"/>
      <c r="E45" s="55"/>
      <c r="F45" s="8">
        <v>43956</v>
      </c>
      <c r="G45" s="62" t="s">
        <v>4</v>
      </c>
      <c r="H45" s="64">
        <v>1.3882099999999999</v>
      </c>
      <c r="I45" s="64"/>
      <c r="J45" s="62">
        <v>70</v>
      </c>
      <c r="K45" s="63">
        <f t="shared" si="1"/>
        <v>1051.2703034790566</v>
      </c>
      <c r="L45" s="63"/>
      <c r="M45" s="6">
        <f>IF(J45="","",(K45/J45)/LOOKUP(RIGHT($D$2,3),定数!$A$6:$A$13,定数!$B$6:$B$13))</f>
        <v>0.12515122660464958</v>
      </c>
      <c r="N45" s="55"/>
      <c r="O45" s="8">
        <v>43960</v>
      </c>
      <c r="P45" s="64">
        <v>1.3811</v>
      </c>
      <c r="Q45" s="64"/>
      <c r="R45" s="65">
        <f>IF(P45="","",T45*M45*LOOKUP(RIGHT($D$2,3),定数!$A$6:$A$13,定数!$B$6:$B$13))</f>
        <v>-1067.7902653908627</v>
      </c>
      <c r="S45" s="65"/>
      <c r="T45" s="66">
        <f t="shared" si="6"/>
        <v>-71.099999999999497</v>
      </c>
      <c r="U45" s="66"/>
      <c r="V45" t="str">
        <f t="shared" si="9"/>
        <v/>
      </c>
      <c r="W45">
        <f t="shared" si="3"/>
        <v>1</v>
      </c>
      <c r="X45" s="35">
        <f t="shared" si="7"/>
        <v>105127.03034790566</v>
      </c>
      <c r="Y45" s="36">
        <f t="shared" si="8"/>
        <v>0</v>
      </c>
      <c r="Z45" t="str">
        <f t="shared" si="4"/>
        <v/>
      </c>
      <c r="AA45">
        <f t="shared" si="5"/>
        <v>-1067.7902653908627</v>
      </c>
    </row>
    <row r="46" spans="2:27" x14ac:dyDescent="0.15">
      <c r="B46" s="43">
        <v>38</v>
      </c>
      <c r="C46" s="63">
        <f t="shared" si="0"/>
        <v>104059.24008251479</v>
      </c>
      <c r="D46" s="63"/>
      <c r="E46" s="55"/>
      <c r="F46" s="8">
        <v>44062</v>
      </c>
      <c r="G46" s="62" t="s">
        <v>3</v>
      </c>
      <c r="H46" s="64">
        <v>1.33409</v>
      </c>
      <c r="I46" s="64"/>
      <c r="J46" s="62">
        <v>74</v>
      </c>
      <c r="K46" s="63">
        <f t="shared" si="1"/>
        <v>1040.5924008251479</v>
      </c>
      <c r="L46" s="63"/>
      <c r="M46" s="6">
        <f>IF(J46="","",(K46/J46)/LOOKUP(RIGHT($D$2,3),定数!$A$6:$A$13,定数!$B$6:$B$13))</f>
        <v>0.11718382892175089</v>
      </c>
      <c r="N46" s="55"/>
      <c r="O46" s="8">
        <v>44069</v>
      </c>
      <c r="P46" s="64">
        <v>1.3196099999999999</v>
      </c>
      <c r="Q46" s="64"/>
      <c r="R46" s="65">
        <f>IF(P46="","",T46*M46*LOOKUP(RIGHT($D$2,3),定数!$A$6:$A$13,定数!$B$6:$B$13))</f>
        <v>2036.1862113443503</v>
      </c>
      <c r="S46" s="65"/>
      <c r="T46" s="66">
        <f t="shared" si="6"/>
        <v>144.80000000000049</v>
      </c>
      <c r="U46" s="66"/>
      <c r="V46" t="str">
        <f t="shared" si="9"/>
        <v/>
      </c>
      <c r="W46">
        <f t="shared" si="3"/>
        <v>0</v>
      </c>
      <c r="X46" s="35">
        <f t="shared" si="7"/>
        <v>105127.03034790566</v>
      </c>
      <c r="Y46" s="36">
        <f t="shared" si="8"/>
        <v>1.0157142857142865E-2</v>
      </c>
      <c r="Z46">
        <f t="shared" si="4"/>
        <v>2036.1862113443503</v>
      </c>
      <c r="AA46" t="str">
        <f t="shared" si="5"/>
        <v/>
      </c>
    </row>
    <row r="47" spans="2:27" x14ac:dyDescent="0.15">
      <c r="B47" s="43">
        <v>39</v>
      </c>
      <c r="C47" s="63">
        <f t="shared" si="0"/>
        <v>106095.42629385914</v>
      </c>
      <c r="D47" s="63"/>
      <c r="E47" s="55"/>
      <c r="F47" s="8">
        <v>44098</v>
      </c>
      <c r="G47" s="62" t="s">
        <v>3</v>
      </c>
      <c r="H47" s="64">
        <v>1.28417</v>
      </c>
      <c r="I47" s="64"/>
      <c r="J47" s="62">
        <v>60</v>
      </c>
      <c r="K47" s="63">
        <f t="shared" si="1"/>
        <v>1060.9542629385915</v>
      </c>
      <c r="L47" s="63"/>
      <c r="M47" s="6">
        <f>IF(J47="","",(K47/J47)/LOOKUP(RIGHT($D$2,3),定数!$A$6:$A$13,定数!$B$6:$B$13))</f>
        <v>0.14735475874147103</v>
      </c>
      <c r="N47" s="55"/>
      <c r="O47" s="8">
        <v>44099</v>
      </c>
      <c r="P47" s="64">
        <v>1.27257</v>
      </c>
      <c r="Q47" s="64"/>
      <c r="R47" s="65">
        <f>IF(P47="","",T47*M47*LOOKUP(RIGHT($D$2,3),定数!$A$6:$A$13,定数!$B$6:$B$13))</f>
        <v>2051.1782416812862</v>
      </c>
      <c r="S47" s="65"/>
      <c r="T47" s="66">
        <f t="shared" si="6"/>
        <v>116.00000000000054</v>
      </c>
      <c r="U47" s="66"/>
      <c r="V47" t="str">
        <f t="shared" si="9"/>
        <v/>
      </c>
      <c r="W47">
        <f t="shared" si="3"/>
        <v>0</v>
      </c>
      <c r="X47" s="35">
        <f t="shared" si="7"/>
        <v>106095.42629385914</v>
      </c>
      <c r="Y47" s="36">
        <f t="shared" si="8"/>
        <v>0</v>
      </c>
      <c r="Z47">
        <f t="shared" si="4"/>
        <v>2051.1782416812862</v>
      </c>
      <c r="AA47" t="str">
        <f t="shared" si="5"/>
        <v/>
      </c>
    </row>
    <row r="48" spans="2:27" x14ac:dyDescent="0.15">
      <c r="B48" s="43">
        <v>40</v>
      </c>
      <c r="C48" s="63">
        <f t="shared" si="0"/>
        <v>108146.60453554043</v>
      </c>
      <c r="D48" s="63"/>
      <c r="E48" s="62">
        <v>2015</v>
      </c>
      <c r="F48" s="8">
        <v>43880</v>
      </c>
      <c r="G48" s="62" t="s">
        <v>4</v>
      </c>
      <c r="H48" s="64">
        <v>1.1416200000000001</v>
      </c>
      <c r="I48" s="64"/>
      <c r="J48" s="62">
        <v>83</v>
      </c>
      <c r="K48" s="63">
        <f t="shared" si="1"/>
        <v>1081.4660453554043</v>
      </c>
      <c r="L48" s="63"/>
      <c r="M48" s="6">
        <f>IF(J48="","",(K48/J48)/LOOKUP(RIGHT($D$2,3),定数!$A$6:$A$13,定数!$B$6:$B$13))</f>
        <v>0.10858092824853458</v>
      </c>
      <c r="N48" s="62">
        <v>2015</v>
      </c>
      <c r="O48" s="8">
        <v>43881</v>
      </c>
      <c r="P48" s="64">
        <v>1.1332500000000001</v>
      </c>
      <c r="Q48" s="64"/>
      <c r="R48" s="65">
        <f>IF(P48="","",T48*M48*LOOKUP(RIGHT($D$2,3),定数!$A$6:$A$13,定数!$B$6:$B$13))</f>
        <v>-1090.5868433282799</v>
      </c>
      <c r="S48" s="65"/>
      <c r="T48" s="66">
        <f t="shared" si="6"/>
        <v>-83.699999999999889</v>
      </c>
      <c r="U48" s="66"/>
      <c r="V48" t="str">
        <f t="shared" si="9"/>
        <v/>
      </c>
      <c r="W48">
        <f t="shared" si="3"/>
        <v>1</v>
      </c>
      <c r="X48" s="35">
        <f t="shared" si="7"/>
        <v>108146.60453554043</v>
      </c>
      <c r="Y48" s="36">
        <f t="shared" si="8"/>
        <v>0</v>
      </c>
      <c r="Z48" t="str">
        <f t="shared" si="4"/>
        <v/>
      </c>
      <c r="AA48">
        <f t="shared" si="5"/>
        <v>-1090.5868433282799</v>
      </c>
    </row>
    <row r="49" spans="2:27" x14ac:dyDescent="0.15">
      <c r="B49" s="43">
        <v>41</v>
      </c>
      <c r="C49" s="63">
        <f t="shared" si="0"/>
        <v>107056.01769221216</v>
      </c>
      <c r="D49" s="63"/>
      <c r="E49" s="54"/>
      <c r="F49" s="8">
        <v>43998</v>
      </c>
      <c r="G49" s="62" t="s">
        <v>4</v>
      </c>
      <c r="H49" s="64">
        <v>1.12971</v>
      </c>
      <c r="I49" s="64"/>
      <c r="J49" s="62">
        <v>146</v>
      </c>
      <c r="K49" s="63">
        <f t="shared" si="1"/>
        <v>1070.5601769221216</v>
      </c>
      <c r="L49" s="63"/>
      <c r="M49" s="6">
        <f>IF(J49="","",(K49/J49)/LOOKUP(RIGHT($D$2,3),定数!$A$6:$A$13,定数!$B$6:$B$13))</f>
        <v>6.1105032929344848E-2</v>
      </c>
      <c r="N49" s="54"/>
      <c r="O49" s="8">
        <v>44005</v>
      </c>
      <c r="P49" s="64">
        <v>1.1149899999999999</v>
      </c>
      <c r="Q49" s="64"/>
      <c r="R49" s="65">
        <f>IF(P49="","",T49*M49*LOOKUP(RIGHT($D$2,3),定数!$A$6:$A$13,定数!$B$6:$B$13))</f>
        <v>-1079.3593016639522</v>
      </c>
      <c r="S49" s="65"/>
      <c r="T49" s="66">
        <f t="shared" si="6"/>
        <v>-147.20000000000067</v>
      </c>
      <c r="U49" s="66"/>
      <c r="V49" t="str">
        <f t="shared" si="9"/>
        <v/>
      </c>
      <c r="W49">
        <f t="shared" si="3"/>
        <v>2</v>
      </c>
      <c r="X49" s="35">
        <f t="shared" si="7"/>
        <v>108146.60453554043</v>
      </c>
      <c r="Y49" s="36">
        <f t="shared" si="8"/>
        <v>1.008433734939751E-2</v>
      </c>
      <c r="Z49" t="str">
        <f t="shared" si="4"/>
        <v/>
      </c>
      <c r="AA49">
        <f t="shared" si="5"/>
        <v>-1079.3593016639522</v>
      </c>
    </row>
    <row r="50" spans="2:27" x14ac:dyDescent="0.15">
      <c r="B50" s="43">
        <v>42</v>
      </c>
      <c r="C50" s="63">
        <f t="shared" si="0"/>
        <v>105976.65839054821</v>
      </c>
      <c r="D50" s="63"/>
      <c r="E50" s="54"/>
      <c r="F50" s="8">
        <v>44027</v>
      </c>
      <c r="G50" s="62" t="s">
        <v>3</v>
      </c>
      <c r="H50" s="64">
        <v>1.09639</v>
      </c>
      <c r="I50" s="64"/>
      <c r="J50" s="62">
        <v>117</v>
      </c>
      <c r="K50" s="63">
        <f t="shared" si="1"/>
        <v>1059.7665839054821</v>
      </c>
      <c r="L50" s="63"/>
      <c r="M50" s="6">
        <f>IF(J50="","",(K50/J50)/LOOKUP(RIGHT($D$2,3),定数!$A$6:$A$13,定数!$B$6:$B$13))</f>
        <v>7.5481950420618379E-2</v>
      </c>
      <c r="N50" s="54"/>
      <c r="O50" s="8">
        <v>44039</v>
      </c>
      <c r="P50" s="64">
        <v>1.1081799999999999</v>
      </c>
      <c r="Q50" s="64"/>
      <c r="R50" s="65">
        <f>IF(P50="","",T50*M50*LOOKUP(RIGHT($D$2,3),定数!$A$6:$A$13,定数!$B$6:$B$13))</f>
        <v>-1067.9186345509058</v>
      </c>
      <c r="S50" s="65"/>
      <c r="T50" s="66">
        <f t="shared" si="6"/>
        <v>-117.89999999999966</v>
      </c>
      <c r="U50" s="66"/>
      <c r="V50" t="str">
        <f t="shared" si="9"/>
        <v/>
      </c>
      <c r="W50">
        <f t="shared" si="3"/>
        <v>3</v>
      </c>
      <c r="X50" s="35">
        <f t="shared" si="7"/>
        <v>108146.60453554043</v>
      </c>
      <c r="Y50" s="36">
        <f t="shared" si="8"/>
        <v>2.0064856907080375E-2</v>
      </c>
      <c r="Z50" t="str">
        <f t="shared" si="4"/>
        <v/>
      </c>
      <c r="AA50">
        <f t="shared" si="5"/>
        <v>-1067.9186345509058</v>
      </c>
    </row>
    <row r="51" spans="2:27" x14ac:dyDescent="0.15">
      <c r="B51" s="43">
        <v>43</v>
      </c>
      <c r="C51" s="63">
        <f t="shared" si="0"/>
        <v>104908.7397559973</v>
      </c>
      <c r="D51" s="63"/>
      <c r="E51" s="62">
        <v>2016</v>
      </c>
      <c r="F51" s="8">
        <v>43943</v>
      </c>
      <c r="G51" s="62" t="s">
        <v>3</v>
      </c>
      <c r="H51" s="64">
        <v>1.12686</v>
      </c>
      <c r="I51" s="64"/>
      <c r="J51" s="62">
        <v>130</v>
      </c>
      <c r="K51" s="63">
        <f t="shared" si="1"/>
        <v>1049.0873975599729</v>
      </c>
      <c r="L51" s="63"/>
      <c r="M51" s="6">
        <f>IF(J51="","",(K51/J51)/LOOKUP(RIGHT($D$2,3),定数!$A$6:$A$13,定数!$B$6:$B$13))</f>
        <v>6.7249192151280321E-2</v>
      </c>
      <c r="N51" s="62">
        <v>2016</v>
      </c>
      <c r="O51" s="8">
        <v>43950</v>
      </c>
      <c r="P51" s="67">
        <v>1.13995</v>
      </c>
      <c r="Q51" s="68"/>
      <c r="R51" s="65">
        <f>IF(P51="","",T51*M51*LOOKUP(RIGHT($D$2,3),定数!$A$6:$A$13,定数!$B$6:$B$13))</f>
        <v>-1056.3503103123148</v>
      </c>
      <c r="S51" s="65"/>
      <c r="T51" s="66">
        <f t="shared" si="6"/>
        <v>-130.90000000000046</v>
      </c>
      <c r="U51" s="66"/>
      <c r="V51" t="str">
        <f t="shared" si="9"/>
        <v/>
      </c>
      <c r="W51">
        <f t="shared" si="3"/>
        <v>4</v>
      </c>
      <c r="X51" s="35">
        <f t="shared" si="7"/>
        <v>108146.60453554043</v>
      </c>
      <c r="Y51" s="36">
        <f t="shared" si="8"/>
        <v>2.9939587964401326E-2</v>
      </c>
      <c r="Z51" t="str">
        <f t="shared" si="4"/>
        <v/>
      </c>
      <c r="AA51">
        <f t="shared" si="5"/>
        <v>-1056.3503103123148</v>
      </c>
    </row>
    <row r="52" spans="2:27" x14ac:dyDescent="0.15">
      <c r="B52" s="43">
        <v>44</v>
      </c>
      <c r="C52" s="63">
        <f t="shared" si="0"/>
        <v>103852.389445685</v>
      </c>
      <c r="D52" s="63"/>
      <c r="E52" s="54"/>
      <c r="F52" s="8">
        <v>44025</v>
      </c>
      <c r="G52" s="62" t="s">
        <v>3</v>
      </c>
      <c r="H52" s="64">
        <v>1.10507</v>
      </c>
      <c r="I52" s="64"/>
      <c r="J52" s="62">
        <v>75</v>
      </c>
      <c r="K52" s="63">
        <f t="shared" si="1"/>
        <v>1038.52389445685</v>
      </c>
      <c r="L52" s="63"/>
      <c r="M52" s="6">
        <f>IF(J52="","",(K52/J52)/LOOKUP(RIGHT($D$2,3),定数!$A$6:$A$13,定数!$B$6:$B$13))</f>
        <v>0.11539154382853889</v>
      </c>
      <c r="N52" s="54"/>
      <c r="O52" s="8">
        <v>44026</v>
      </c>
      <c r="P52" s="64">
        <v>1.1127</v>
      </c>
      <c r="Q52" s="64"/>
      <c r="R52" s="65">
        <f>IF(P52="","",T52*M52*LOOKUP(RIGHT($D$2,3),定数!$A$6:$A$13,定数!$B$6:$B$13))</f>
        <v>-1056.5249752941056</v>
      </c>
      <c r="S52" s="65"/>
      <c r="T52" s="66">
        <f t="shared" si="6"/>
        <v>-76.300000000000253</v>
      </c>
      <c r="U52" s="66"/>
      <c r="V52" t="str">
        <f t="shared" si="9"/>
        <v/>
      </c>
      <c r="W52">
        <f t="shared" si="3"/>
        <v>5</v>
      </c>
      <c r="X52" s="35">
        <f t="shared" si="7"/>
        <v>108146.60453554043</v>
      </c>
      <c r="Y52" s="36">
        <f t="shared" si="8"/>
        <v>3.9707350113282747E-2</v>
      </c>
      <c r="Z52" t="str">
        <f t="shared" si="4"/>
        <v/>
      </c>
      <c r="AA52">
        <f t="shared" si="5"/>
        <v>-1056.5249752941056</v>
      </c>
    </row>
    <row r="53" spans="2:27" x14ac:dyDescent="0.15">
      <c r="B53" s="43">
        <v>45</v>
      </c>
      <c r="C53" s="63">
        <f t="shared" si="0"/>
        <v>102795.86447039089</v>
      </c>
      <c r="D53" s="63"/>
      <c r="E53" s="54"/>
      <c r="F53" s="8">
        <v>44191</v>
      </c>
      <c r="G53" s="62" t="s">
        <v>3</v>
      </c>
      <c r="H53" s="64">
        <v>1.04203</v>
      </c>
      <c r="I53" s="64"/>
      <c r="J53" s="62">
        <v>79</v>
      </c>
      <c r="K53" s="63">
        <f t="shared" si="1"/>
        <v>1027.9586447039089</v>
      </c>
      <c r="L53" s="63"/>
      <c r="M53" s="6">
        <f>IF(J53="","",(K53/J53)/LOOKUP(RIGHT($D$2,3),定数!$A$6:$A$13,定数!$B$6:$B$13))</f>
        <v>0.10843445619239546</v>
      </c>
      <c r="N53" s="54"/>
      <c r="O53" s="8">
        <v>44195</v>
      </c>
      <c r="P53" s="64">
        <v>1.04999</v>
      </c>
      <c r="Q53" s="64"/>
      <c r="R53" s="65">
        <f>IF(P53="","",T53*M53*LOOKUP(RIGHT($D$2,3),定数!$A$6:$A$13,定数!$B$6:$B$13))</f>
        <v>-1035.7659255497572</v>
      </c>
      <c r="S53" s="65"/>
      <c r="T53" s="66">
        <f t="shared" si="6"/>
        <v>-79.599999999999667</v>
      </c>
      <c r="U53" s="66"/>
      <c r="V53" t="str">
        <f t="shared" si="9"/>
        <v/>
      </c>
      <c r="W53">
        <f t="shared" si="3"/>
        <v>6</v>
      </c>
      <c r="X53" s="35">
        <f t="shared" si="7"/>
        <v>108146.60453554043</v>
      </c>
      <c r="Y53" s="36">
        <f t="shared" si="8"/>
        <v>4.9476727338130355E-2</v>
      </c>
      <c r="Z53" t="str">
        <f t="shared" si="4"/>
        <v/>
      </c>
      <c r="AA53">
        <f t="shared" si="5"/>
        <v>-1035.7659255497572</v>
      </c>
    </row>
    <row r="54" spans="2:27" x14ac:dyDescent="0.15">
      <c r="B54" s="43">
        <v>46</v>
      </c>
      <c r="C54" s="63">
        <f t="shared" si="0"/>
        <v>101760.09854484114</v>
      </c>
      <c r="D54" s="63"/>
      <c r="E54" s="62">
        <v>2017</v>
      </c>
      <c r="F54" s="8">
        <v>43842</v>
      </c>
      <c r="G54" s="62" t="s">
        <v>4</v>
      </c>
      <c r="H54" s="64">
        <v>1.06236</v>
      </c>
      <c r="I54" s="64"/>
      <c r="J54" s="62">
        <v>171</v>
      </c>
      <c r="K54" s="63">
        <f t="shared" si="1"/>
        <v>1017.6009854484114</v>
      </c>
      <c r="L54" s="63"/>
      <c r="M54" s="6">
        <f>IF(J54="","",(K54/J54)/LOOKUP(RIGHT($D$2,3),定数!$A$6:$A$13,定数!$B$6:$B$13))</f>
        <v>4.959069129865553E-2</v>
      </c>
      <c r="N54" s="54">
        <v>2017</v>
      </c>
      <c r="O54" s="8">
        <v>43955</v>
      </c>
      <c r="P54" s="64">
        <v>1.0961000000000001</v>
      </c>
      <c r="Q54" s="64"/>
      <c r="R54" s="65">
        <f>IF(P54="","",T54*M54*LOOKUP(RIGHT($D$2,3),定数!$A$6:$A$13,定数!$B$6:$B$13))</f>
        <v>2007.8279092999715</v>
      </c>
      <c r="S54" s="65"/>
      <c r="T54" s="66">
        <f t="shared" si="6"/>
        <v>337.40000000000106</v>
      </c>
      <c r="U54" s="66"/>
      <c r="V54" t="str">
        <f t="shared" si="9"/>
        <v/>
      </c>
      <c r="W54">
        <f t="shared" si="3"/>
        <v>0</v>
      </c>
      <c r="X54" s="35">
        <f t="shared" si="7"/>
        <v>108146.60453554043</v>
      </c>
      <c r="Y54" s="36">
        <f t="shared" si="8"/>
        <v>5.90541517057106E-2</v>
      </c>
      <c r="Z54">
        <f t="shared" si="4"/>
        <v>2007.8279092999715</v>
      </c>
      <c r="AA54" t="str">
        <f t="shared" si="5"/>
        <v/>
      </c>
    </row>
    <row r="55" spans="2:27" x14ac:dyDescent="0.15">
      <c r="B55" s="43">
        <v>47</v>
      </c>
      <c r="C55" s="63">
        <f t="shared" si="0"/>
        <v>103767.92645414111</v>
      </c>
      <c r="D55" s="63"/>
      <c r="E55" s="54"/>
      <c r="F55" s="8">
        <v>43882</v>
      </c>
      <c r="G55" s="62" t="s">
        <v>3</v>
      </c>
      <c r="H55" s="64">
        <v>1.06019</v>
      </c>
      <c r="I55" s="64"/>
      <c r="J55" s="62">
        <v>31</v>
      </c>
      <c r="K55" s="63">
        <f t="shared" si="1"/>
        <v>1037.6792645414112</v>
      </c>
      <c r="L55" s="63"/>
      <c r="M55" s="6">
        <f>IF(J55="","",(K55/J55)/LOOKUP(RIGHT($D$2,3),定数!$A$6:$A$13,定数!$B$6:$B$13))</f>
        <v>0.27894603885521807</v>
      </c>
      <c r="N55" s="54"/>
      <c r="O55" s="8">
        <v>43882</v>
      </c>
      <c r="P55" s="64">
        <v>1.05555</v>
      </c>
      <c r="Q55" s="64"/>
      <c r="R55" s="65">
        <f>IF(P55="","",T55*M55*LOOKUP(RIGHT($D$2,3),定数!$A$6:$A$13,定数!$B$6:$B$13))</f>
        <v>1553.1715443458468</v>
      </c>
      <c r="S55" s="65"/>
      <c r="T55" s="66">
        <f t="shared" si="6"/>
        <v>46.399999999999778</v>
      </c>
      <c r="U55" s="66"/>
      <c r="V55" t="str">
        <f t="shared" si="9"/>
        <v/>
      </c>
      <c r="W55">
        <f t="shared" si="3"/>
        <v>0</v>
      </c>
      <c r="X55" s="35">
        <f t="shared" si="7"/>
        <v>108146.60453554043</v>
      </c>
      <c r="Y55" s="36">
        <f t="shared" si="8"/>
        <v>4.0488354675623173E-2</v>
      </c>
      <c r="Z55">
        <f t="shared" si="4"/>
        <v>1553.1715443458468</v>
      </c>
      <c r="AA55" t="str">
        <f t="shared" si="5"/>
        <v/>
      </c>
    </row>
    <row r="56" spans="2:27" x14ac:dyDescent="0.15">
      <c r="B56" s="43">
        <v>48</v>
      </c>
      <c r="C56" s="63">
        <f t="shared" si="0"/>
        <v>105321.09799848696</v>
      </c>
      <c r="D56" s="63"/>
      <c r="E56" s="54"/>
      <c r="F56" s="8">
        <v>43891</v>
      </c>
      <c r="G56" s="62" t="s">
        <v>3</v>
      </c>
      <c r="H56" s="64">
        <v>1.0567</v>
      </c>
      <c r="I56" s="64"/>
      <c r="J56" s="62">
        <v>63</v>
      </c>
      <c r="K56" s="63">
        <f t="shared" si="1"/>
        <v>1053.2109799848697</v>
      </c>
      <c r="L56" s="63"/>
      <c r="M56" s="6">
        <f>IF(J56="","",(K56/J56)/LOOKUP(RIGHT($D$2,3),定数!$A$6:$A$13,定数!$B$6:$B$13))</f>
        <v>0.13931362169112033</v>
      </c>
      <c r="N56" s="54"/>
      <c r="O56" s="8">
        <v>43896</v>
      </c>
      <c r="P56" s="64">
        <v>1.06308</v>
      </c>
      <c r="Q56" s="64"/>
      <c r="R56" s="65">
        <f>IF(P56="","",T56*M56*LOOKUP(RIGHT($D$2,3),定数!$A$6:$A$13,定数!$B$6:$B$13))</f>
        <v>-1066.5850876672259</v>
      </c>
      <c r="S56" s="65"/>
      <c r="T56" s="66">
        <f t="shared" si="6"/>
        <v>-63.800000000000523</v>
      </c>
      <c r="U56" s="66"/>
      <c r="V56" t="str">
        <f t="shared" si="9"/>
        <v/>
      </c>
      <c r="W56">
        <f t="shared" si="3"/>
        <v>1</v>
      </c>
      <c r="X56" s="35">
        <f t="shared" si="7"/>
        <v>108146.60453554043</v>
      </c>
      <c r="Y56" s="36">
        <f t="shared" si="8"/>
        <v>2.6126631984316417E-2</v>
      </c>
      <c r="Z56" t="str">
        <f t="shared" si="4"/>
        <v/>
      </c>
      <c r="AA56">
        <f t="shared" si="5"/>
        <v>-1066.5850876672259</v>
      </c>
    </row>
    <row r="57" spans="2:27" x14ac:dyDescent="0.15">
      <c r="B57" s="43">
        <v>49</v>
      </c>
      <c r="C57" s="63">
        <f t="shared" si="0"/>
        <v>104254.51291081974</v>
      </c>
      <c r="D57" s="63"/>
      <c r="E57" s="54"/>
      <c r="F57" s="8">
        <v>44075</v>
      </c>
      <c r="G57" s="62" t="s">
        <v>4</v>
      </c>
      <c r="H57" s="64">
        <v>1.19133</v>
      </c>
      <c r="I57" s="64"/>
      <c r="J57" s="62">
        <v>91</v>
      </c>
      <c r="K57" s="63">
        <f t="shared" si="1"/>
        <v>1042.5451291081974</v>
      </c>
      <c r="L57" s="63"/>
      <c r="M57" s="6">
        <f>IF(J57="","",(K57/J57)/LOOKUP(RIGHT($D$2,3),定数!$A$6:$A$13,定数!$B$6:$B$13))</f>
        <v>9.5471165669248848E-2</v>
      </c>
      <c r="N57" s="54"/>
      <c r="O57" s="8">
        <v>44082</v>
      </c>
      <c r="P57" s="64">
        <v>1.20913</v>
      </c>
      <c r="Q57" s="64"/>
      <c r="R57" s="65">
        <f>IF(P57="","",T57*M57*LOOKUP(RIGHT($D$2,3),定数!$A$6:$A$13,定数!$B$6:$B$13))</f>
        <v>2039.2640986951596</v>
      </c>
      <c r="S57" s="65"/>
      <c r="T57" s="66">
        <f t="shared" si="6"/>
        <v>178.00000000000037</v>
      </c>
      <c r="U57" s="66"/>
      <c r="V57" t="str">
        <f t="shared" si="9"/>
        <v/>
      </c>
      <c r="W57">
        <f t="shared" si="3"/>
        <v>0</v>
      </c>
      <c r="X57" s="35">
        <f t="shared" si="7"/>
        <v>108146.60453554043</v>
      </c>
      <c r="Y57" s="36">
        <f t="shared" si="8"/>
        <v>3.5989032123903808E-2</v>
      </c>
      <c r="Z57">
        <f t="shared" si="4"/>
        <v>2039.2640986951596</v>
      </c>
      <c r="AA57" t="str">
        <f t="shared" si="5"/>
        <v/>
      </c>
    </row>
    <row r="58" spans="2:27" x14ac:dyDescent="0.15">
      <c r="B58" s="43">
        <v>50</v>
      </c>
      <c r="C58" s="63">
        <f t="shared" si="0"/>
        <v>106293.7770095149</v>
      </c>
      <c r="D58" s="63"/>
      <c r="E58" s="62">
        <v>2018</v>
      </c>
      <c r="F58" s="8">
        <v>43966</v>
      </c>
      <c r="G58" s="62" t="s">
        <v>3</v>
      </c>
      <c r="H58" s="64">
        <v>1.1924999999999999</v>
      </c>
      <c r="I58" s="64"/>
      <c r="J58" s="62">
        <v>71</v>
      </c>
      <c r="K58" s="63">
        <f t="shared" si="1"/>
        <v>1062.9377700951491</v>
      </c>
      <c r="L58" s="63"/>
      <c r="M58" s="6">
        <f>IF(J58="","",(K58/J58)/LOOKUP(RIGHT($D$2,3),定数!$A$6:$A$13,定数!$B$6:$B$13))</f>
        <v>0.12475795423651984</v>
      </c>
      <c r="N58" s="54">
        <v>2018</v>
      </c>
      <c r="O58" s="8">
        <v>43967</v>
      </c>
      <c r="P58" s="64">
        <v>1.17858</v>
      </c>
      <c r="Q58" s="64"/>
      <c r="R58" s="65">
        <f>IF(P58="","",T58*M58*LOOKUP(RIGHT($D$2,3),定数!$A$6:$A$13,定数!$B$6:$B$13))</f>
        <v>2083.9568675668174</v>
      </c>
      <c r="S58" s="65"/>
      <c r="T58" s="66">
        <f t="shared" si="6"/>
        <v>139.19999999999933</v>
      </c>
      <c r="U58" s="66"/>
      <c r="V58" t="str">
        <f t="shared" si="9"/>
        <v/>
      </c>
      <c r="W58">
        <f t="shared" si="3"/>
        <v>0</v>
      </c>
      <c r="X58" s="35">
        <f t="shared" si="7"/>
        <v>108146.60453554043</v>
      </c>
      <c r="Y58" s="36">
        <f t="shared" si="8"/>
        <v>1.7132553851162635E-2</v>
      </c>
      <c r="Z58">
        <f t="shared" si="4"/>
        <v>2083.9568675668174</v>
      </c>
      <c r="AA58" t="str">
        <f t="shared" si="5"/>
        <v/>
      </c>
    </row>
    <row r="59" spans="2:27" x14ac:dyDescent="0.15">
      <c r="B59" s="43">
        <v>51</v>
      </c>
      <c r="C59" s="63">
        <f t="shared" si="0"/>
        <v>108377.73387708172</v>
      </c>
      <c r="D59" s="63"/>
      <c r="E59" s="54"/>
      <c r="F59" s="8">
        <v>44140</v>
      </c>
      <c r="G59" s="62" t="s">
        <v>3</v>
      </c>
      <c r="H59" s="64">
        <v>1.1370800000000001</v>
      </c>
      <c r="I59" s="64"/>
      <c r="J59" s="62">
        <v>85</v>
      </c>
      <c r="K59" s="63">
        <f t="shared" si="1"/>
        <v>1083.7773387708171</v>
      </c>
      <c r="L59" s="63"/>
      <c r="M59" s="6">
        <f>IF(J59="","",(K59/J59)/LOOKUP(RIGHT($D$2,3),定数!$A$6:$A$13,定数!$B$6:$B$13))</f>
        <v>0.10625268027164873</v>
      </c>
      <c r="N59" s="54"/>
      <c r="O59" s="8">
        <v>44142</v>
      </c>
      <c r="P59" s="64">
        <v>1.1456500000000001</v>
      </c>
      <c r="Q59" s="64"/>
      <c r="R59" s="65">
        <f>IF(P59="","",T59*M59*LOOKUP(RIGHT($D$2,3),定数!$A$6:$A$13,定数!$B$6:$B$13))</f>
        <v>-1092.7025639136314</v>
      </c>
      <c r="S59" s="65"/>
      <c r="T59" s="66">
        <f t="shared" si="6"/>
        <v>-85.699999999999662</v>
      </c>
      <c r="U59" s="66"/>
      <c r="V59" t="str">
        <f t="shared" si="9"/>
        <v/>
      </c>
      <c r="W59">
        <f t="shared" si="3"/>
        <v>1</v>
      </c>
      <c r="X59" s="35">
        <f t="shared" si="7"/>
        <v>108377.73387708172</v>
      </c>
      <c r="Y59" s="36">
        <f t="shared" si="8"/>
        <v>0</v>
      </c>
      <c r="Z59" t="str">
        <f t="shared" si="4"/>
        <v/>
      </c>
      <c r="AA59">
        <f t="shared" si="5"/>
        <v>-1092.7025639136314</v>
      </c>
    </row>
    <row r="60" spans="2:27" x14ac:dyDescent="0.15">
      <c r="B60" s="43">
        <v>52</v>
      </c>
      <c r="C60" s="63">
        <f t="shared" si="0"/>
        <v>107285.03131316809</v>
      </c>
      <c r="D60" s="63"/>
      <c r="E60" s="62">
        <v>2020</v>
      </c>
      <c r="F60" s="8">
        <v>44047</v>
      </c>
      <c r="G60" s="62" t="s">
        <v>4</v>
      </c>
      <c r="H60" s="64">
        <v>1.1797599999999999</v>
      </c>
      <c r="I60" s="64"/>
      <c r="J60" s="62">
        <v>102</v>
      </c>
      <c r="K60" s="63">
        <f t="shared" si="1"/>
        <v>1072.8503131316809</v>
      </c>
      <c r="L60" s="63"/>
      <c r="M60" s="6">
        <f>IF(J60="","",(K60/J60)/LOOKUP(RIGHT($D$2,3),定数!$A$6:$A$13,定数!$B$6:$B$13))</f>
        <v>8.765116937350334E-2</v>
      </c>
      <c r="N60" s="54">
        <v>2020</v>
      </c>
      <c r="O60" s="8">
        <v>44075</v>
      </c>
      <c r="P60" s="64">
        <v>1.19984</v>
      </c>
      <c r="Q60" s="64"/>
      <c r="R60" s="65">
        <f>IF(P60="","",T60*M60*LOOKUP(RIGHT($D$2,3),定数!$A$6:$A$13,定数!$B$6:$B$13))</f>
        <v>2112.0425772239464</v>
      </c>
      <c r="S60" s="65"/>
      <c r="T60" s="66">
        <f t="shared" si="6"/>
        <v>200.80000000000098</v>
      </c>
      <c r="U60" s="66"/>
      <c r="V60" t="str">
        <f t="shared" si="9"/>
        <v/>
      </c>
      <c r="W60">
        <f t="shared" si="3"/>
        <v>0</v>
      </c>
      <c r="X60" s="35">
        <f t="shared" si="7"/>
        <v>108377.73387708172</v>
      </c>
      <c r="Y60" s="36">
        <f t="shared" si="8"/>
        <v>1.0082352941176431E-2</v>
      </c>
      <c r="Z60">
        <f t="shared" si="4"/>
        <v>2112.0425772239464</v>
      </c>
      <c r="AA60" t="str">
        <f t="shared" si="5"/>
        <v/>
      </c>
    </row>
    <row r="61" spans="2:27" x14ac:dyDescent="0.15">
      <c r="B61" s="43">
        <v>53</v>
      </c>
      <c r="C61" s="63">
        <f t="shared" si="0"/>
        <v>109397.07389039203</v>
      </c>
      <c r="D61" s="63"/>
      <c r="E61" s="54"/>
      <c r="F61" s="8"/>
      <c r="G61" s="43"/>
      <c r="H61" s="64"/>
      <c r="I61" s="64"/>
      <c r="J61" s="54"/>
      <c r="K61" s="63" t="str">
        <f t="shared" si="1"/>
        <v/>
      </c>
      <c r="L61" s="63"/>
      <c r="M61" s="6" t="str">
        <f>IF(J61="","",(K61/J61)/LOOKUP(RIGHT($D$2,3),定数!$A$6:$A$13,定数!$B$6:$B$13))</f>
        <v/>
      </c>
      <c r="N61" s="54"/>
      <c r="O61" s="8"/>
      <c r="P61" s="64"/>
      <c r="Q61" s="64"/>
      <c r="R61" s="65" t="str">
        <f>IF(P61="","",T61*M61*LOOKUP(RIGHT($D$2,3),定数!$A$6:$A$13,定数!$B$6:$B$13))</f>
        <v/>
      </c>
      <c r="S61" s="65"/>
      <c r="T61" s="66" t="str">
        <f t="shared" si="6"/>
        <v/>
      </c>
      <c r="U61" s="66"/>
      <c r="V61" t="str">
        <f t="shared" si="9"/>
        <v/>
      </c>
      <c r="W61" t="str">
        <f t="shared" si="3"/>
        <v/>
      </c>
      <c r="X61" s="35">
        <f t="shared" si="7"/>
        <v>109397.07389039203</v>
      </c>
      <c r="Y61" s="36">
        <f t="shared" si="8"/>
        <v>0</v>
      </c>
      <c r="Z61" t="str">
        <f t="shared" si="4"/>
        <v/>
      </c>
      <c r="AA61" t="str">
        <f t="shared" si="5"/>
        <v/>
      </c>
    </row>
    <row r="62" spans="2:27" x14ac:dyDescent="0.15">
      <c r="B62" s="43">
        <v>54</v>
      </c>
      <c r="C62" s="63" t="str">
        <f t="shared" si="0"/>
        <v/>
      </c>
      <c r="D62" s="63"/>
      <c r="E62" s="54"/>
      <c r="F62" s="8"/>
      <c r="G62" s="43"/>
      <c r="H62" s="64"/>
      <c r="I62" s="64"/>
      <c r="J62" s="54"/>
      <c r="K62" s="63" t="str">
        <f t="shared" si="1"/>
        <v/>
      </c>
      <c r="L62" s="63"/>
      <c r="M62" s="6" t="str">
        <f>IF(J62="","",(K62/J62)/LOOKUP(RIGHT($D$2,3),定数!$A$6:$A$13,定数!$B$6:$B$13))</f>
        <v/>
      </c>
      <c r="N62" s="54"/>
      <c r="O62" s="8"/>
      <c r="P62" s="64"/>
      <c r="Q62" s="64"/>
      <c r="R62" s="65" t="str">
        <f>IF(P62="","",T62*M62*LOOKUP(RIGHT($D$2,3),定数!$A$6:$A$13,定数!$B$6:$B$13))</f>
        <v/>
      </c>
      <c r="S62" s="65"/>
      <c r="T62" s="66" t="str">
        <f t="shared" si="6"/>
        <v/>
      </c>
      <c r="U62" s="66"/>
      <c r="V62" t="str">
        <f t="shared" si="9"/>
        <v/>
      </c>
      <c r="W62" t="str">
        <f t="shared" si="3"/>
        <v/>
      </c>
      <c r="X62" s="35" t="str">
        <f t="shared" si="7"/>
        <v/>
      </c>
      <c r="Y62" s="36" t="str">
        <f t="shared" si="8"/>
        <v/>
      </c>
      <c r="Z62" t="str">
        <f t="shared" si="4"/>
        <v/>
      </c>
      <c r="AA62" t="str">
        <f t="shared" si="5"/>
        <v/>
      </c>
    </row>
    <row r="63" spans="2:27" x14ac:dyDescent="0.15">
      <c r="B63" s="43">
        <v>55</v>
      </c>
      <c r="C63" s="63" t="str">
        <f t="shared" si="0"/>
        <v/>
      </c>
      <c r="D63" s="63"/>
      <c r="E63" s="54"/>
      <c r="F63" s="8"/>
      <c r="G63" s="43"/>
      <c r="H63" s="64"/>
      <c r="I63" s="64"/>
      <c r="J63" s="54"/>
      <c r="K63" s="63" t="str">
        <f t="shared" si="1"/>
        <v/>
      </c>
      <c r="L63" s="63"/>
      <c r="M63" s="6" t="str">
        <f>IF(J63="","",(K63/J63)/LOOKUP(RIGHT($D$2,3),定数!$A$6:$A$13,定数!$B$6:$B$13))</f>
        <v/>
      </c>
      <c r="N63" s="54"/>
      <c r="O63" s="8"/>
      <c r="P63" s="64"/>
      <c r="Q63" s="64"/>
      <c r="R63" s="65" t="str">
        <f>IF(P63="","",T63*M63*LOOKUP(RIGHT($D$2,3),定数!$A$6:$A$13,定数!$B$6:$B$13))</f>
        <v/>
      </c>
      <c r="S63" s="65"/>
      <c r="T63" s="66" t="str">
        <f t="shared" si="6"/>
        <v/>
      </c>
      <c r="U63" s="66"/>
      <c r="V63" t="str">
        <f t="shared" si="9"/>
        <v/>
      </c>
      <c r="W63" t="str">
        <f t="shared" si="3"/>
        <v/>
      </c>
      <c r="X63" s="35" t="str">
        <f t="shared" si="7"/>
        <v/>
      </c>
      <c r="Y63" s="36" t="str">
        <f t="shared" si="8"/>
        <v/>
      </c>
      <c r="Z63" t="str">
        <f t="shared" si="4"/>
        <v/>
      </c>
      <c r="AA63" t="str">
        <f t="shared" si="5"/>
        <v/>
      </c>
    </row>
    <row r="64" spans="2:27" x14ac:dyDescent="0.15">
      <c r="B64" s="43">
        <v>56</v>
      </c>
      <c r="C64" s="63" t="str">
        <f t="shared" si="0"/>
        <v/>
      </c>
      <c r="D64" s="63"/>
      <c r="E64" s="54"/>
      <c r="F64" s="8"/>
      <c r="G64" s="43"/>
      <c r="H64" s="64"/>
      <c r="I64" s="64"/>
      <c r="J64" s="54"/>
      <c r="K64" s="63" t="str">
        <f t="shared" si="1"/>
        <v/>
      </c>
      <c r="L64" s="63"/>
      <c r="M64" s="6" t="str">
        <f>IF(J64="","",(K64/J64)/LOOKUP(RIGHT($D$2,3),定数!$A$6:$A$13,定数!$B$6:$B$13))</f>
        <v/>
      </c>
      <c r="N64" s="54"/>
      <c r="O64" s="8"/>
      <c r="P64" s="64"/>
      <c r="Q64" s="64"/>
      <c r="R64" s="65" t="str">
        <f>IF(P64="","",T64*M64*LOOKUP(RIGHT($D$2,3),定数!$A$6:$A$13,定数!$B$6:$B$13))</f>
        <v/>
      </c>
      <c r="S64" s="65"/>
      <c r="T64" s="66" t="str">
        <f t="shared" si="6"/>
        <v/>
      </c>
      <c r="U64" s="66"/>
      <c r="V64" t="str">
        <f t="shared" si="9"/>
        <v/>
      </c>
      <c r="W64" t="str">
        <f t="shared" si="3"/>
        <v/>
      </c>
      <c r="X64" s="35" t="str">
        <f t="shared" si="7"/>
        <v/>
      </c>
      <c r="Y64" s="36" t="str">
        <f t="shared" si="8"/>
        <v/>
      </c>
      <c r="Z64" t="str">
        <f t="shared" si="4"/>
        <v/>
      </c>
      <c r="AA64" t="str">
        <f t="shared" si="5"/>
        <v/>
      </c>
    </row>
    <row r="65" spans="2:27" x14ac:dyDescent="0.15">
      <c r="B65" s="43">
        <v>57</v>
      </c>
      <c r="C65" s="63" t="str">
        <f t="shared" si="0"/>
        <v/>
      </c>
      <c r="D65" s="63"/>
      <c r="E65" s="54"/>
      <c r="F65" s="8"/>
      <c r="G65" s="43"/>
      <c r="H65" s="64"/>
      <c r="I65" s="64"/>
      <c r="J65" s="54"/>
      <c r="K65" s="63" t="str">
        <f t="shared" si="1"/>
        <v/>
      </c>
      <c r="L65" s="63"/>
      <c r="M65" s="6" t="str">
        <f>IF(J65="","",(K65/J65)/LOOKUP(RIGHT($D$2,3),定数!$A$6:$A$13,定数!$B$6:$B$13))</f>
        <v/>
      </c>
      <c r="N65" s="54"/>
      <c r="O65" s="8"/>
      <c r="P65" s="64"/>
      <c r="Q65" s="64"/>
      <c r="R65" s="65" t="str">
        <f>IF(P65="","",T65*M65*LOOKUP(RIGHT($D$2,3),定数!$A$6:$A$13,定数!$B$6:$B$13))</f>
        <v/>
      </c>
      <c r="S65" s="65"/>
      <c r="T65" s="66" t="str">
        <f t="shared" si="6"/>
        <v/>
      </c>
      <c r="U65" s="66"/>
      <c r="V65" t="str">
        <f t="shared" si="9"/>
        <v/>
      </c>
      <c r="W65" t="str">
        <f t="shared" si="3"/>
        <v/>
      </c>
      <c r="X65" s="35" t="str">
        <f t="shared" si="7"/>
        <v/>
      </c>
      <c r="Y65" s="36" t="str">
        <f t="shared" si="8"/>
        <v/>
      </c>
      <c r="Z65" t="str">
        <f t="shared" si="4"/>
        <v/>
      </c>
      <c r="AA65" t="str">
        <f t="shared" si="5"/>
        <v/>
      </c>
    </row>
    <row r="66" spans="2:27" x14ac:dyDescent="0.15">
      <c r="B66" s="43">
        <v>58</v>
      </c>
      <c r="C66" s="63" t="str">
        <f t="shared" si="0"/>
        <v/>
      </c>
      <c r="D66" s="63"/>
      <c r="E66" s="54"/>
      <c r="F66" s="8"/>
      <c r="G66" s="43"/>
      <c r="H66" s="64"/>
      <c r="I66" s="64"/>
      <c r="J66" s="54"/>
      <c r="K66" s="63" t="str">
        <f t="shared" si="1"/>
        <v/>
      </c>
      <c r="L66" s="63"/>
      <c r="M66" s="6" t="str">
        <f>IF(J66="","",(K66/J66)/LOOKUP(RIGHT($D$2,3),定数!$A$6:$A$13,定数!$B$6:$B$13))</f>
        <v/>
      </c>
      <c r="N66" s="54"/>
      <c r="O66" s="8"/>
      <c r="P66" s="64"/>
      <c r="Q66" s="64"/>
      <c r="R66" s="65" t="str">
        <f>IF(P66="","",T66*M66*LOOKUP(RIGHT($D$2,3),定数!$A$6:$A$13,定数!$B$6:$B$13))</f>
        <v/>
      </c>
      <c r="S66" s="65"/>
      <c r="T66" s="66" t="str">
        <f t="shared" si="6"/>
        <v/>
      </c>
      <c r="U66" s="66"/>
      <c r="V66" t="str">
        <f t="shared" si="9"/>
        <v/>
      </c>
      <c r="W66" t="str">
        <f t="shared" si="3"/>
        <v/>
      </c>
      <c r="X66" s="35" t="str">
        <f t="shared" si="7"/>
        <v/>
      </c>
      <c r="Y66" s="36" t="str">
        <f t="shared" si="8"/>
        <v/>
      </c>
      <c r="Z66" t="str">
        <f t="shared" si="4"/>
        <v/>
      </c>
      <c r="AA66" t="str">
        <f t="shared" si="5"/>
        <v/>
      </c>
    </row>
    <row r="67" spans="2:27" x14ac:dyDescent="0.15">
      <c r="B67" s="43">
        <v>59</v>
      </c>
      <c r="C67" s="63" t="str">
        <f t="shared" si="0"/>
        <v/>
      </c>
      <c r="D67" s="63"/>
      <c r="E67" s="54"/>
      <c r="F67" s="8"/>
      <c r="G67" s="43"/>
      <c r="H67" s="64"/>
      <c r="I67" s="64"/>
      <c r="J67" s="54"/>
      <c r="K67" s="63" t="str">
        <f t="shared" si="1"/>
        <v/>
      </c>
      <c r="L67" s="63"/>
      <c r="M67" s="6" t="str">
        <f>IF(J67="","",(K67/J67)/LOOKUP(RIGHT($D$2,3),定数!$A$6:$A$13,定数!$B$6:$B$13))</f>
        <v/>
      </c>
      <c r="N67" s="54"/>
      <c r="O67" s="8"/>
      <c r="P67" s="64"/>
      <c r="Q67" s="64"/>
      <c r="R67" s="65" t="str">
        <f>IF(P67="","",T67*M67*LOOKUP(RIGHT($D$2,3),定数!$A$6:$A$13,定数!$B$6:$B$13))</f>
        <v/>
      </c>
      <c r="S67" s="65"/>
      <c r="T67" s="66" t="str">
        <f t="shared" si="6"/>
        <v/>
      </c>
      <c r="U67" s="66"/>
      <c r="V67" t="str">
        <f t="shared" si="9"/>
        <v/>
      </c>
      <c r="W67" t="str">
        <f t="shared" si="3"/>
        <v/>
      </c>
      <c r="X67" s="35" t="str">
        <f t="shared" si="7"/>
        <v/>
      </c>
      <c r="Y67" s="36" t="str">
        <f t="shared" si="8"/>
        <v/>
      </c>
      <c r="Z67" t="str">
        <f t="shared" si="4"/>
        <v/>
      </c>
      <c r="AA67" t="str">
        <f t="shared" si="5"/>
        <v/>
      </c>
    </row>
    <row r="68" spans="2:27" x14ac:dyDescent="0.15">
      <c r="B68" s="43">
        <v>60</v>
      </c>
      <c r="C68" s="63" t="str">
        <f t="shared" si="0"/>
        <v/>
      </c>
      <c r="D68" s="63"/>
      <c r="E68" s="54"/>
      <c r="F68" s="8"/>
      <c r="G68" s="43"/>
      <c r="H68" s="64"/>
      <c r="I68" s="64"/>
      <c r="J68" s="54"/>
      <c r="K68" s="63" t="str">
        <f t="shared" si="1"/>
        <v/>
      </c>
      <c r="L68" s="63"/>
      <c r="M68" s="6" t="str">
        <f>IF(J68="","",(K68/J68)/LOOKUP(RIGHT($D$2,3),定数!$A$6:$A$13,定数!$B$6:$B$13))</f>
        <v/>
      </c>
      <c r="N68" s="54"/>
      <c r="O68" s="8"/>
      <c r="P68" s="64"/>
      <c r="Q68" s="64"/>
      <c r="R68" s="65" t="str">
        <f>IF(P68="","",T68*M68*LOOKUP(RIGHT($D$2,3),定数!$A$6:$A$13,定数!$B$6:$B$13))</f>
        <v/>
      </c>
      <c r="S68" s="65"/>
      <c r="T68" s="66" t="str">
        <f t="shared" si="6"/>
        <v/>
      </c>
      <c r="U68" s="66"/>
      <c r="V68" t="str">
        <f t="shared" si="9"/>
        <v/>
      </c>
      <c r="W68" t="str">
        <f t="shared" si="3"/>
        <v/>
      </c>
      <c r="X68" s="35" t="str">
        <f t="shared" si="7"/>
        <v/>
      </c>
      <c r="Y68" s="36" t="str">
        <f t="shared" si="8"/>
        <v/>
      </c>
      <c r="Z68" t="str">
        <f t="shared" si="4"/>
        <v/>
      </c>
      <c r="AA68" t="str">
        <f t="shared" si="5"/>
        <v/>
      </c>
    </row>
    <row r="69" spans="2:27" x14ac:dyDescent="0.15">
      <c r="B69" s="43">
        <v>61</v>
      </c>
      <c r="C69" s="63" t="str">
        <f t="shared" si="0"/>
        <v/>
      </c>
      <c r="D69" s="63"/>
      <c r="E69" s="54"/>
      <c r="F69" s="8"/>
      <c r="G69" s="43"/>
      <c r="H69" s="64"/>
      <c r="I69" s="64"/>
      <c r="J69" s="54"/>
      <c r="K69" s="63" t="str">
        <f t="shared" si="1"/>
        <v/>
      </c>
      <c r="L69" s="63"/>
      <c r="M69" s="6" t="str">
        <f>IF(J69="","",(K69/J69)/LOOKUP(RIGHT($D$2,3),定数!$A$6:$A$13,定数!$B$6:$B$13))</f>
        <v/>
      </c>
      <c r="N69" s="54"/>
      <c r="O69" s="8"/>
      <c r="P69" s="64"/>
      <c r="Q69" s="64"/>
      <c r="R69" s="65" t="str">
        <f>IF(P69="","",T69*M69*LOOKUP(RIGHT($D$2,3),定数!$A$6:$A$13,定数!$B$6:$B$13))</f>
        <v/>
      </c>
      <c r="S69" s="65"/>
      <c r="T69" s="66" t="str">
        <f t="shared" si="6"/>
        <v/>
      </c>
      <c r="U69" s="66"/>
      <c r="V69" t="str">
        <f t="shared" si="9"/>
        <v/>
      </c>
      <c r="W69" t="str">
        <f t="shared" si="3"/>
        <v/>
      </c>
      <c r="X69" s="35" t="str">
        <f t="shared" si="7"/>
        <v/>
      </c>
      <c r="Y69" s="36" t="str">
        <f t="shared" si="8"/>
        <v/>
      </c>
      <c r="Z69" t="str">
        <f t="shared" si="4"/>
        <v/>
      </c>
      <c r="AA69" t="str">
        <f t="shared" si="5"/>
        <v/>
      </c>
    </row>
    <row r="70" spans="2:27" x14ac:dyDescent="0.15">
      <c r="B70" s="43">
        <v>62</v>
      </c>
      <c r="C70" s="63" t="str">
        <f t="shared" si="0"/>
        <v/>
      </c>
      <c r="D70" s="63"/>
      <c r="E70" s="54"/>
      <c r="F70" s="8"/>
      <c r="G70" s="43"/>
      <c r="H70" s="64"/>
      <c r="I70" s="64"/>
      <c r="J70" s="54"/>
      <c r="K70" s="63" t="str">
        <f t="shared" si="1"/>
        <v/>
      </c>
      <c r="L70" s="63"/>
      <c r="M70" s="6" t="str">
        <f>IF(J70="","",(K70/J70)/LOOKUP(RIGHT($D$2,3),定数!$A$6:$A$13,定数!$B$6:$B$13))</f>
        <v/>
      </c>
      <c r="N70" s="54"/>
      <c r="O70" s="8"/>
      <c r="P70" s="64"/>
      <c r="Q70" s="64"/>
      <c r="R70" s="65" t="str">
        <f>IF(P70="","",T70*M70*LOOKUP(RIGHT($D$2,3),定数!$A$6:$A$13,定数!$B$6:$B$13))</f>
        <v/>
      </c>
      <c r="S70" s="65"/>
      <c r="T70" s="66" t="str">
        <f t="shared" si="6"/>
        <v/>
      </c>
      <c r="U70" s="66"/>
      <c r="V70" t="str">
        <f t="shared" si="9"/>
        <v/>
      </c>
      <c r="W70" t="str">
        <f t="shared" si="3"/>
        <v/>
      </c>
      <c r="X70" s="35" t="str">
        <f t="shared" si="7"/>
        <v/>
      </c>
      <c r="Y70" s="36" t="str">
        <f t="shared" si="8"/>
        <v/>
      </c>
      <c r="Z70" t="str">
        <f t="shared" si="4"/>
        <v/>
      </c>
      <c r="AA70" t="str">
        <f t="shared" si="5"/>
        <v/>
      </c>
    </row>
    <row r="71" spans="2:27" x14ac:dyDescent="0.15">
      <c r="B71" s="43">
        <v>63</v>
      </c>
      <c r="C71" s="63" t="str">
        <f t="shared" si="0"/>
        <v/>
      </c>
      <c r="D71" s="63"/>
      <c r="E71" s="54"/>
      <c r="F71" s="8"/>
      <c r="G71" s="43"/>
      <c r="H71" s="64"/>
      <c r="I71" s="64"/>
      <c r="J71" s="54"/>
      <c r="K71" s="63" t="str">
        <f t="shared" si="1"/>
        <v/>
      </c>
      <c r="L71" s="63"/>
      <c r="M71" s="6" t="str">
        <f>IF(J71="","",(K71/J71)/LOOKUP(RIGHT($D$2,3),定数!$A$6:$A$13,定数!$B$6:$B$13))</f>
        <v/>
      </c>
      <c r="N71" s="54"/>
      <c r="O71" s="8"/>
      <c r="P71" s="64"/>
      <c r="Q71" s="64"/>
      <c r="R71" s="65" t="str">
        <f>IF(P71="","",T71*M71*LOOKUP(RIGHT($D$2,3),定数!$A$6:$A$13,定数!$B$6:$B$13))</f>
        <v/>
      </c>
      <c r="S71" s="65"/>
      <c r="T71" s="66" t="str">
        <f t="shared" si="6"/>
        <v/>
      </c>
      <c r="U71" s="66"/>
      <c r="V71" t="str">
        <f t="shared" si="9"/>
        <v/>
      </c>
      <c r="W71" t="str">
        <f t="shared" si="3"/>
        <v/>
      </c>
      <c r="X71" s="35" t="str">
        <f t="shared" si="7"/>
        <v/>
      </c>
      <c r="Y71" s="36" t="str">
        <f t="shared" si="8"/>
        <v/>
      </c>
      <c r="Z71" t="str">
        <f t="shared" si="4"/>
        <v/>
      </c>
      <c r="AA71" t="str">
        <f t="shared" si="5"/>
        <v/>
      </c>
    </row>
    <row r="72" spans="2:27" x14ac:dyDescent="0.15">
      <c r="B72" s="43">
        <v>64</v>
      </c>
      <c r="C72" s="63" t="str">
        <f t="shared" si="0"/>
        <v/>
      </c>
      <c r="D72" s="63"/>
      <c r="E72" s="54"/>
      <c r="F72" s="8"/>
      <c r="G72" s="43"/>
      <c r="H72" s="64"/>
      <c r="I72" s="64"/>
      <c r="J72" s="54"/>
      <c r="K72" s="63" t="str">
        <f t="shared" si="1"/>
        <v/>
      </c>
      <c r="L72" s="63"/>
      <c r="M72" s="6" t="str">
        <f>IF(J72="","",(K72/J72)/LOOKUP(RIGHT($D$2,3),定数!$A$6:$A$13,定数!$B$6:$B$13))</f>
        <v/>
      </c>
      <c r="N72" s="54"/>
      <c r="O72" s="8"/>
      <c r="P72" s="64"/>
      <c r="Q72" s="64"/>
      <c r="R72" s="65" t="str">
        <f>IF(P72="","",T72*M72*LOOKUP(RIGHT($D$2,3),定数!$A$6:$A$13,定数!$B$6:$B$13))</f>
        <v/>
      </c>
      <c r="S72" s="65"/>
      <c r="T72" s="66" t="str">
        <f t="shared" si="6"/>
        <v/>
      </c>
      <c r="U72" s="66"/>
      <c r="V72" t="str">
        <f t="shared" si="9"/>
        <v/>
      </c>
      <c r="W72" t="str">
        <f t="shared" si="3"/>
        <v/>
      </c>
      <c r="X72" s="35" t="str">
        <f t="shared" si="7"/>
        <v/>
      </c>
      <c r="Y72" s="36" t="str">
        <f t="shared" si="8"/>
        <v/>
      </c>
      <c r="Z72" t="str">
        <f t="shared" si="4"/>
        <v/>
      </c>
      <c r="AA72" t="str">
        <f t="shared" si="5"/>
        <v/>
      </c>
    </row>
    <row r="73" spans="2:27" x14ac:dyDescent="0.15">
      <c r="B73" s="43">
        <v>65</v>
      </c>
      <c r="C73" s="63" t="str">
        <f t="shared" si="0"/>
        <v/>
      </c>
      <c r="D73" s="63"/>
      <c r="E73" s="54"/>
      <c r="F73" s="8"/>
      <c r="G73" s="43"/>
      <c r="H73" s="64"/>
      <c r="I73" s="64"/>
      <c r="J73" s="54"/>
      <c r="K73" s="63" t="str">
        <f t="shared" si="1"/>
        <v/>
      </c>
      <c r="L73" s="63"/>
      <c r="M73" s="6" t="str">
        <f>IF(J73="","",(K73/J73)/LOOKUP(RIGHT($D$2,3),定数!$A$6:$A$13,定数!$B$6:$B$13))</f>
        <v/>
      </c>
      <c r="N73" s="54"/>
      <c r="O73" s="8"/>
      <c r="P73" s="64"/>
      <c r="Q73" s="64"/>
      <c r="R73" s="65" t="str">
        <f>IF(P73="","",T73*M73*LOOKUP(RIGHT($D$2,3),定数!$A$6:$A$13,定数!$B$6:$B$13))</f>
        <v/>
      </c>
      <c r="S73" s="65"/>
      <c r="T73" s="66" t="str">
        <f t="shared" si="6"/>
        <v/>
      </c>
      <c r="U73" s="66"/>
      <c r="V73" t="str">
        <f t="shared" si="9"/>
        <v/>
      </c>
      <c r="W73" t="str">
        <f t="shared" si="3"/>
        <v/>
      </c>
      <c r="X73" s="35" t="str">
        <f t="shared" si="7"/>
        <v/>
      </c>
      <c r="Y73" s="36" t="str">
        <f t="shared" si="8"/>
        <v/>
      </c>
      <c r="Z73" t="str">
        <f t="shared" si="4"/>
        <v/>
      </c>
      <c r="AA73" t="str">
        <f t="shared" si="5"/>
        <v/>
      </c>
    </row>
    <row r="74" spans="2:27" x14ac:dyDescent="0.15">
      <c r="B74" s="43">
        <v>66</v>
      </c>
      <c r="C74" s="63" t="str">
        <f t="shared" ref="C74:C108" si="10">IF(R73="","",C73+R73)</f>
        <v/>
      </c>
      <c r="D74" s="63"/>
      <c r="E74" s="54"/>
      <c r="F74" s="8"/>
      <c r="G74" s="43"/>
      <c r="H74" s="64"/>
      <c r="I74" s="64"/>
      <c r="J74" s="54"/>
      <c r="K74" s="63" t="str">
        <f t="shared" ref="K74:K108" si="11">IF(J74="","",C74*0.01)</f>
        <v/>
      </c>
      <c r="L74" s="63"/>
      <c r="M74" s="6" t="str">
        <f>IF(J74="","",(K74/J74)/LOOKUP(RIGHT($D$2,3),定数!$A$6:$A$13,定数!$B$6:$B$13))</f>
        <v/>
      </c>
      <c r="N74" s="54"/>
      <c r="O74" s="8"/>
      <c r="P74" s="64"/>
      <c r="Q74" s="64"/>
      <c r="R74" s="65" t="str">
        <f>IF(P74="","",T74*M74*LOOKUP(RIGHT($D$2,3),定数!$A$6:$A$13,定数!$B$6:$B$13))</f>
        <v/>
      </c>
      <c r="S74" s="65"/>
      <c r="T74" s="66" t="str">
        <f t="shared" si="6"/>
        <v/>
      </c>
      <c r="U74" s="66"/>
      <c r="V74" t="str">
        <f t="shared" si="9"/>
        <v/>
      </c>
      <c r="W74" t="str">
        <f t="shared" si="9"/>
        <v/>
      </c>
      <c r="X74" s="35" t="str">
        <f t="shared" si="7"/>
        <v/>
      </c>
      <c r="Y74" s="36" t="str">
        <f t="shared" si="8"/>
        <v/>
      </c>
      <c r="Z74" t="str">
        <f t="shared" ref="Z74:Z108" si="12">IF(R74&gt;0,R74,"")</f>
        <v/>
      </c>
      <c r="AA74" t="str">
        <f t="shared" ref="AA74:AA108" si="13">IF(R74&lt;0,R74,"")</f>
        <v/>
      </c>
    </row>
    <row r="75" spans="2:27" x14ac:dyDescent="0.15">
      <c r="B75" s="43">
        <v>67</v>
      </c>
      <c r="C75" s="63" t="str">
        <f t="shared" si="10"/>
        <v/>
      </c>
      <c r="D75" s="63"/>
      <c r="E75" s="54"/>
      <c r="F75" s="8"/>
      <c r="G75" s="43"/>
      <c r="H75" s="64"/>
      <c r="I75" s="64"/>
      <c r="J75" s="54"/>
      <c r="K75" s="63" t="str">
        <f t="shared" si="11"/>
        <v/>
      </c>
      <c r="L75" s="63"/>
      <c r="M75" s="6" t="str">
        <f>IF(J75="","",(K75/J75)/LOOKUP(RIGHT($D$2,3),定数!$A$6:$A$13,定数!$B$6:$B$13))</f>
        <v/>
      </c>
      <c r="N75" s="54"/>
      <c r="O75" s="8"/>
      <c r="P75" s="64"/>
      <c r="Q75" s="64"/>
      <c r="R75" s="65" t="str">
        <f>IF(P75="","",T75*M75*LOOKUP(RIGHT($D$2,3),定数!$A$6:$A$13,定数!$B$6:$B$13))</f>
        <v/>
      </c>
      <c r="S75" s="65"/>
      <c r="T75" s="66" t="str">
        <f t="shared" si="6"/>
        <v/>
      </c>
      <c r="U75" s="66"/>
      <c r="V75" t="str">
        <f t="shared" ref="V75:W90" si="14">IF(S75&lt;&gt;"",IF(S75&lt;0,1+V74,0),"")</f>
        <v/>
      </c>
      <c r="W75" t="str">
        <f t="shared" si="14"/>
        <v/>
      </c>
      <c r="X75" s="35" t="str">
        <f t="shared" si="7"/>
        <v/>
      </c>
      <c r="Y75" s="36" t="str">
        <f t="shared" si="8"/>
        <v/>
      </c>
      <c r="Z75" t="str">
        <f t="shared" si="12"/>
        <v/>
      </c>
      <c r="AA75" t="str">
        <f t="shared" si="13"/>
        <v/>
      </c>
    </row>
    <row r="76" spans="2:27" x14ac:dyDescent="0.15">
      <c r="B76" s="43">
        <v>68</v>
      </c>
      <c r="C76" s="63" t="str">
        <f t="shared" si="10"/>
        <v/>
      </c>
      <c r="D76" s="63"/>
      <c r="E76" s="54"/>
      <c r="F76" s="8"/>
      <c r="G76" s="43"/>
      <c r="H76" s="64"/>
      <c r="I76" s="64"/>
      <c r="J76" s="54"/>
      <c r="K76" s="63" t="str">
        <f t="shared" si="11"/>
        <v/>
      </c>
      <c r="L76" s="63"/>
      <c r="M76" s="6" t="str">
        <f>IF(J76="","",(K76/J76)/LOOKUP(RIGHT($D$2,3),定数!$A$6:$A$13,定数!$B$6:$B$13))</f>
        <v/>
      </c>
      <c r="N76" s="54"/>
      <c r="O76" s="8"/>
      <c r="P76" s="64"/>
      <c r="Q76" s="64"/>
      <c r="R76" s="65" t="str">
        <f>IF(P76="","",T76*M76*LOOKUP(RIGHT($D$2,3),定数!$A$6:$A$13,定数!$B$6:$B$13))</f>
        <v/>
      </c>
      <c r="S76" s="65"/>
      <c r="T76" s="66" t="str">
        <f t="shared" ref="T76:T108" si="15">IF(P76="","",IF(G76="買",(P76-H76),(H76-P76))*IF(RIGHT($D$2,3)="JPY",100,10000))</f>
        <v/>
      </c>
      <c r="U76" s="66"/>
      <c r="V76" t="str">
        <f t="shared" si="14"/>
        <v/>
      </c>
      <c r="W76" t="str">
        <f t="shared" si="14"/>
        <v/>
      </c>
      <c r="X76" s="35" t="str">
        <f t="shared" ref="X76:X108" si="16">IF(C76&lt;&gt;"",MAX(X75,C76),"")</f>
        <v/>
      </c>
      <c r="Y76" s="36" t="str">
        <f t="shared" ref="Y76:Y108" si="17">IF(X76&lt;&gt;"",1-(C76/X76),"")</f>
        <v/>
      </c>
      <c r="Z76" t="str">
        <f t="shared" si="12"/>
        <v/>
      </c>
      <c r="AA76" t="str">
        <f t="shared" si="13"/>
        <v/>
      </c>
    </row>
    <row r="77" spans="2:27" x14ac:dyDescent="0.15">
      <c r="B77" s="43">
        <v>69</v>
      </c>
      <c r="C77" s="63" t="str">
        <f t="shared" si="10"/>
        <v/>
      </c>
      <c r="D77" s="63"/>
      <c r="E77" s="54"/>
      <c r="F77" s="8"/>
      <c r="G77" s="43"/>
      <c r="H77" s="64"/>
      <c r="I77" s="64"/>
      <c r="J77" s="54"/>
      <c r="K77" s="63" t="str">
        <f t="shared" si="11"/>
        <v/>
      </c>
      <c r="L77" s="63"/>
      <c r="M77" s="6" t="str">
        <f>IF(J77="","",(K77/J77)/LOOKUP(RIGHT($D$2,3),定数!$A$6:$A$13,定数!$B$6:$B$13))</f>
        <v/>
      </c>
      <c r="N77" s="54"/>
      <c r="O77" s="8"/>
      <c r="P77" s="64"/>
      <c r="Q77" s="64"/>
      <c r="R77" s="65" t="str">
        <f>IF(P77="","",T77*M77*LOOKUP(RIGHT($D$2,3),定数!$A$6:$A$13,定数!$B$6:$B$13))</f>
        <v/>
      </c>
      <c r="S77" s="65"/>
      <c r="T77" s="66" t="str">
        <f t="shared" si="15"/>
        <v/>
      </c>
      <c r="U77" s="66"/>
      <c r="V77" t="str">
        <f t="shared" si="14"/>
        <v/>
      </c>
      <c r="W77" t="str">
        <f t="shared" si="14"/>
        <v/>
      </c>
      <c r="X77" s="35" t="str">
        <f t="shared" si="16"/>
        <v/>
      </c>
      <c r="Y77" s="36" t="str">
        <f t="shared" si="17"/>
        <v/>
      </c>
      <c r="Z77" t="str">
        <f t="shared" si="12"/>
        <v/>
      </c>
      <c r="AA77" t="str">
        <f t="shared" si="13"/>
        <v/>
      </c>
    </row>
    <row r="78" spans="2:27" x14ac:dyDescent="0.15">
      <c r="B78" s="43">
        <v>70</v>
      </c>
      <c r="C78" s="63" t="str">
        <f t="shared" si="10"/>
        <v/>
      </c>
      <c r="D78" s="63"/>
      <c r="E78" s="54"/>
      <c r="F78" s="8"/>
      <c r="G78" s="43"/>
      <c r="H78" s="64"/>
      <c r="I78" s="64"/>
      <c r="J78" s="54"/>
      <c r="K78" s="63" t="str">
        <f t="shared" si="11"/>
        <v/>
      </c>
      <c r="L78" s="63"/>
      <c r="M78" s="6" t="str">
        <f>IF(J78="","",(K78/J78)/LOOKUP(RIGHT($D$2,3),定数!$A$6:$A$13,定数!$B$6:$B$13))</f>
        <v/>
      </c>
      <c r="N78" s="54"/>
      <c r="O78" s="8"/>
      <c r="P78" s="64"/>
      <c r="Q78" s="64"/>
      <c r="R78" s="65" t="str">
        <f>IF(P78="","",T78*M78*LOOKUP(RIGHT($D$2,3),定数!$A$6:$A$13,定数!$B$6:$B$13))</f>
        <v/>
      </c>
      <c r="S78" s="65"/>
      <c r="T78" s="66" t="str">
        <f t="shared" si="15"/>
        <v/>
      </c>
      <c r="U78" s="66"/>
      <c r="V78" t="str">
        <f t="shared" si="14"/>
        <v/>
      </c>
      <c r="W78" t="str">
        <f t="shared" si="14"/>
        <v/>
      </c>
      <c r="X78" s="35" t="str">
        <f t="shared" si="16"/>
        <v/>
      </c>
      <c r="Y78" s="36" t="str">
        <f t="shared" si="17"/>
        <v/>
      </c>
      <c r="Z78" t="str">
        <f t="shared" si="12"/>
        <v/>
      </c>
      <c r="AA78" t="str">
        <f t="shared" si="13"/>
        <v/>
      </c>
    </row>
    <row r="79" spans="2:27" x14ac:dyDescent="0.15">
      <c r="B79" s="43">
        <v>71</v>
      </c>
      <c r="C79" s="63" t="str">
        <f t="shared" si="10"/>
        <v/>
      </c>
      <c r="D79" s="63"/>
      <c r="E79" s="54"/>
      <c r="F79" s="8"/>
      <c r="G79" s="43"/>
      <c r="H79" s="64"/>
      <c r="I79" s="64"/>
      <c r="J79" s="54"/>
      <c r="K79" s="63" t="str">
        <f t="shared" si="11"/>
        <v/>
      </c>
      <c r="L79" s="63"/>
      <c r="M79" s="6" t="str">
        <f>IF(J79="","",(K79/J79)/LOOKUP(RIGHT($D$2,3),定数!$A$6:$A$13,定数!$B$6:$B$13))</f>
        <v/>
      </c>
      <c r="N79" s="54"/>
      <c r="O79" s="8"/>
      <c r="P79" s="64"/>
      <c r="Q79" s="64"/>
      <c r="R79" s="65" t="str">
        <f>IF(P79="","",T79*M79*LOOKUP(RIGHT($D$2,3),定数!$A$6:$A$13,定数!$B$6:$B$13))</f>
        <v/>
      </c>
      <c r="S79" s="65"/>
      <c r="T79" s="66" t="str">
        <f t="shared" si="15"/>
        <v/>
      </c>
      <c r="U79" s="66"/>
      <c r="V79" t="str">
        <f t="shared" si="14"/>
        <v/>
      </c>
      <c r="W79" t="str">
        <f t="shared" si="14"/>
        <v/>
      </c>
      <c r="X79" s="35" t="str">
        <f t="shared" si="16"/>
        <v/>
      </c>
      <c r="Y79" s="36" t="str">
        <f t="shared" si="17"/>
        <v/>
      </c>
      <c r="Z79" t="str">
        <f t="shared" si="12"/>
        <v/>
      </c>
      <c r="AA79" t="str">
        <f t="shared" si="13"/>
        <v/>
      </c>
    </row>
    <row r="80" spans="2:27" x14ac:dyDescent="0.15">
      <c r="B80" s="43">
        <v>72</v>
      </c>
      <c r="C80" s="63" t="str">
        <f t="shared" si="10"/>
        <v/>
      </c>
      <c r="D80" s="63"/>
      <c r="E80" s="54"/>
      <c r="F80" s="8"/>
      <c r="G80" s="43"/>
      <c r="H80" s="64"/>
      <c r="I80" s="64"/>
      <c r="J80" s="54"/>
      <c r="K80" s="63" t="str">
        <f t="shared" si="11"/>
        <v/>
      </c>
      <c r="L80" s="63"/>
      <c r="M80" s="6" t="str">
        <f>IF(J80="","",(K80/J80)/LOOKUP(RIGHT($D$2,3),定数!$A$6:$A$13,定数!$B$6:$B$13))</f>
        <v/>
      </c>
      <c r="N80" s="54"/>
      <c r="O80" s="8"/>
      <c r="P80" s="64"/>
      <c r="Q80" s="64"/>
      <c r="R80" s="65" t="str">
        <f>IF(P80="","",T80*M80*LOOKUP(RIGHT($D$2,3),定数!$A$6:$A$13,定数!$B$6:$B$13))</f>
        <v/>
      </c>
      <c r="S80" s="65"/>
      <c r="T80" s="66" t="str">
        <f t="shared" si="15"/>
        <v/>
      </c>
      <c r="U80" s="66"/>
      <c r="V80" t="str">
        <f t="shared" si="14"/>
        <v/>
      </c>
      <c r="W80" t="str">
        <f t="shared" si="14"/>
        <v/>
      </c>
      <c r="X80" s="35" t="str">
        <f t="shared" si="16"/>
        <v/>
      </c>
      <c r="Y80" s="36" t="str">
        <f t="shared" si="17"/>
        <v/>
      </c>
      <c r="Z80" t="str">
        <f t="shared" si="12"/>
        <v/>
      </c>
      <c r="AA80" t="str">
        <f t="shared" si="13"/>
        <v/>
      </c>
    </row>
    <row r="81" spans="2:27" x14ac:dyDescent="0.15">
      <c r="B81" s="43">
        <v>73</v>
      </c>
      <c r="C81" s="63" t="str">
        <f t="shared" si="10"/>
        <v/>
      </c>
      <c r="D81" s="63"/>
      <c r="E81" s="54"/>
      <c r="F81" s="8"/>
      <c r="G81" s="43"/>
      <c r="H81" s="64"/>
      <c r="I81" s="64"/>
      <c r="J81" s="54"/>
      <c r="K81" s="63" t="str">
        <f t="shared" si="11"/>
        <v/>
      </c>
      <c r="L81" s="63"/>
      <c r="M81" s="6" t="str">
        <f>IF(J81="","",(K81/J81)/LOOKUP(RIGHT($D$2,3),定数!$A$6:$A$13,定数!$B$6:$B$13))</f>
        <v/>
      </c>
      <c r="N81" s="54"/>
      <c r="O81" s="8"/>
      <c r="P81" s="64"/>
      <c r="Q81" s="64"/>
      <c r="R81" s="65" t="str">
        <f>IF(P81="","",T81*M81*LOOKUP(RIGHT($D$2,3),定数!$A$6:$A$13,定数!$B$6:$B$13))</f>
        <v/>
      </c>
      <c r="S81" s="65"/>
      <c r="T81" s="66" t="str">
        <f t="shared" si="15"/>
        <v/>
      </c>
      <c r="U81" s="66"/>
      <c r="V81" t="str">
        <f t="shared" si="14"/>
        <v/>
      </c>
      <c r="W81" t="str">
        <f t="shared" si="14"/>
        <v/>
      </c>
      <c r="X81" s="35" t="str">
        <f t="shared" si="16"/>
        <v/>
      </c>
      <c r="Y81" s="36" t="str">
        <f t="shared" si="17"/>
        <v/>
      </c>
      <c r="Z81" t="str">
        <f t="shared" si="12"/>
        <v/>
      </c>
      <c r="AA81" t="str">
        <f t="shared" si="13"/>
        <v/>
      </c>
    </row>
    <row r="82" spans="2:27" x14ac:dyDescent="0.15">
      <c r="B82" s="43">
        <v>74</v>
      </c>
      <c r="C82" s="63" t="str">
        <f t="shared" si="10"/>
        <v/>
      </c>
      <c r="D82" s="63"/>
      <c r="E82" s="54"/>
      <c r="F82" s="8"/>
      <c r="G82" s="43"/>
      <c r="H82" s="64"/>
      <c r="I82" s="64"/>
      <c r="J82" s="54"/>
      <c r="K82" s="63" t="str">
        <f t="shared" si="11"/>
        <v/>
      </c>
      <c r="L82" s="63"/>
      <c r="M82" s="6" t="str">
        <f>IF(J82="","",(K82/J82)/LOOKUP(RIGHT($D$2,3),定数!$A$6:$A$13,定数!$B$6:$B$13))</f>
        <v/>
      </c>
      <c r="N82" s="54"/>
      <c r="O82" s="8"/>
      <c r="P82" s="64"/>
      <c r="Q82" s="64"/>
      <c r="R82" s="65" t="str">
        <f>IF(P82="","",T82*M82*LOOKUP(RIGHT($D$2,3),定数!$A$6:$A$13,定数!$B$6:$B$13))</f>
        <v/>
      </c>
      <c r="S82" s="65"/>
      <c r="T82" s="66" t="str">
        <f t="shared" si="15"/>
        <v/>
      </c>
      <c r="U82" s="66"/>
      <c r="V82" t="str">
        <f t="shared" si="14"/>
        <v/>
      </c>
      <c r="W82" t="str">
        <f t="shared" si="14"/>
        <v/>
      </c>
      <c r="X82" s="35" t="str">
        <f t="shared" si="16"/>
        <v/>
      </c>
      <c r="Y82" s="36" t="str">
        <f t="shared" si="17"/>
        <v/>
      </c>
      <c r="Z82" t="str">
        <f t="shared" si="12"/>
        <v/>
      </c>
      <c r="AA82" t="str">
        <f t="shared" si="13"/>
        <v/>
      </c>
    </row>
    <row r="83" spans="2:27" x14ac:dyDescent="0.15">
      <c r="B83" s="43">
        <v>75</v>
      </c>
      <c r="C83" s="63" t="str">
        <f t="shared" si="10"/>
        <v/>
      </c>
      <c r="D83" s="63"/>
      <c r="E83" s="54"/>
      <c r="F83" s="8"/>
      <c r="G83" s="43"/>
      <c r="H83" s="64"/>
      <c r="I83" s="64"/>
      <c r="J83" s="54"/>
      <c r="K83" s="63" t="str">
        <f t="shared" si="11"/>
        <v/>
      </c>
      <c r="L83" s="63"/>
      <c r="M83" s="6" t="str">
        <f>IF(J83="","",(K83/J83)/LOOKUP(RIGHT($D$2,3),定数!$A$6:$A$13,定数!$B$6:$B$13))</f>
        <v/>
      </c>
      <c r="N83" s="54"/>
      <c r="O83" s="8"/>
      <c r="P83" s="64"/>
      <c r="Q83" s="64"/>
      <c r="R83" s="65" t="str">
        <f>IF(P83="","",T83*M83*LOOKUP(RIGHT($D$2,3),定数!$A$6:$A$13,定数!$B$6:$B$13))</f>
        <v/>
      </c>
      <c r="S83" s="65"/>
      <c r="T83" s="66" t="str">
        <f t="shared" si="15"/>
        <v/>
      </c>
      <c r="U83" s="66"/>
      <c r="V83" t="str">
        <f t="shared" si="14"/>
        <v/>
      </c>
      <c r="W83" t="str">
        <f t="shared" si="14"/>
        <v/>
      </c>
      <c r="X83" s="35" t="str">
        <f t="shared" si="16"/>
        <v/>
      </c>
      <c r="Y83" s="36" t="str">
        <f t="shared" si="17"/>
        <v/>
      </c>
      <c r="Z83" t="str">
        <f t="shared" si="12"/>
        <v/>
      </c>
      <c r="AA83" t="str">
        <f t="shared" si="13"/>
        <v/>
      </c>
    </row>
    <row r="84" spans="2:27" x14ac:dyDescent="0.15">
      <c r="B84" s="43">
        <v>76</v>
      </c>
      <c r="C84" s="63" t="str">
        <f t="shared" si="10"/>
        <v/>
      </c>
      <c r="D84" s="63"/>
      <c r="E84" s="54"/>
      <c r="F84" s="8"/>
      <c r="G84" s="43"/>
      <c r="H84" s="64"/>
      <c r="I84" s="64"/>
      <c r="J84" s="54"/>
      <c r="K84" s="63" t="str">
        <f t="shared" si="11"/>
        <v/>
      </c>
      <c r="L84" s="63"/>
      <c r="M84" s="6" t="str">
        <f>IF(J84="","",(K84/J84)/LOOKUP(RIGHT($D$2,3),定数!$A$6:$A$13,定数!$B$6:$B$13))</f>
        <v/>
      </c>
      <c r="N84" s="54"/>
      <c r="O84" s="8"/>
      <c r="P84" s="64"/>
      <c r="Q84" s="64"/>
      <c r="R84" s="65" t="str">
        <f>IF(P84="","",T84*M84*LOOKUP(RIGHT($D$2,3),定数!$A$6:$A$13,定数!$B$6:$B$13))</f>
        <v/>
      </c>
      <c r="S84" s="65"/>
      <c r="T84" s="66" t="str">
        <f t="shared" si="15"/>
        <v/>
      </c>
      <c r="U84" s="66"/>
      <c r="V84" t="str">
        <f t="shared" si="14"/>
        <v/>
      </c>
      <c r="W84" t="str">
        <f t="shared" si="14"/>
        <v/>
      </c>
      <c r="X84" s="35" t="str">
        <f t="shared" si="16"/>
        <v/>
      </c>
      <c r="Y84" s="36" t="str">
        <f t="shared" si="17"/>
        <v/>
      </c>
      <c r="Z84" t="str">
        <f t="shared" si="12"/>
        <v/>
      </c>
      <c r="AA84" t="str">
        <f t="shared" si="13"/>
        <v/>
      </c>
    </row>
    <row r="85" spans="2:27" x14ac:dyDescent="0.15">
      <c r="B85" s="43">
        <v>77</v>
      </c>
      <c r="C85" s="63" t="str">
        <f t="shared" si="10"/>
        <v/>
      </c>
      <c r="D85" s="63"/>
      <c r="E85" s="54"/>
      <c r="F85" s="8"/>
      <c r="G85" s="43"/>
      <c r="H85" s="64"/>
      <c r="I85" s="64"/>
      <c r="J85" s="54"/>
      <c r="K85" s="63" t="str">
        <f t="shared" si="11"/>
        <v/>
      </c>
      <c r="L85" s="63"/>
      <c r="M85" s="6" t="str">
        <f>IF(J85="","",(K85/J85)/LOOKUP(RIGHT($D$2,3),定数!$A$6:$A$13,定数!$B$6:$B$13))</f>
        <v/>
      </c>
      <c r="N85" s="54"/>
      <c r="O85" s="8"/>
      <c r="P85" s="64"/>
      <c r="Q85" s="64"/>
      <c r="R85" s="65" t="str">
        <f>IF(P85="","",T85*M85*LOOKUP(RIGHT($D$2,3),定数!$A$6:$A$13,定数!$B$6:$B$13))</f>
        <v/>
      </c>
      <c r="S85" s="65"/>
      <c r="T85" s="66" t="str">
        <f t="shared" si="15"/>
        <v/>
      </c>
      <c r="U85" s="66"/>
      <c r="V85" t="str">
        <f t="shared" si="14"/>
        <v/>
      </c>
      <c r="W85" t="str">
        <f t="shared" si="14"/>
        <v/>
      </c>
      <c r="X85" s="35" t="str">
        <f t="shared" si="16"/>
        <v/>
      </c>
      <c r="Y85" s="36" t="str">
        <f t="shared" si="17"/>
        <v/>
      </c>
      <c r="Z85" t="str">
        <f t="shared" si="12"/>
        <v/>
      </c>
      <c r="AA85" t="str">
        <f t="shared" si="13"/>
        <v/>
      </c>
    </row>
    <row r="86" spans="2:27" x14ac:dyDescent="0.15">
      <c r="B86" s="43">
        <v>78</v>
      </c>
      <c r="C86" s="63" t="str">
        <f t="shared" si="10"/>
        <v/>
      </c>
      <c r="D86" s="63"/>
      <c r="E86" s="54"/>
      <c r="F86" s="8"/>
      <c r="G86" s="43"/>
      <c r="H86" s="64"/>
      <c r="I86" s="64"/>
      <c r="J86" s="54"/>
      <c r="K86" s="63" t="str">
        <f t="shared" si="11"/>
        <v/>
      </c>
      <c r="L86" s="63"/>
      <c r="M86" s="6" t="str">
        <f>IF(J86="","",(K86/J86)/LOOKUP(RIGHT($D$2,3),定数!$A$6:$A$13,定数!$B$6:$B$13))</f>
        <v/>
      </c>
      <c r="N86" s="54"/>
      <c r="O86" s="8"/>
      <c r="P86" s="64"/>
      <c r="Q86" s="64"/>
      <c r="R86" s="65" t="str">
        <f>IF(P86="","",T86*M86*LOOKUP(RIGHT($D$2,3),定数!$A$6:$A$13,定数!$B$6:$B$13))</f>
        <v/>
      </c>
      <c r="S86" s="65"/>
      <c r="T86" s="66" t="str">
        <f t="shared" si="15"/>
        <v/>
      </c>
      <c r="U86" s="66"/>
      <c r="V86" t="str">
        <f t="shared" si="14"/>
        <v/>
      </c>
      <c r="W86" t="str">
        <f t="shared" si="14"/>
        <v/>
      </c>
      <c r="X86" s="35" t="str">
        <f t="shared" si="16"/>
        <v/>
      </c>
      <c r="Y86" s="36" t="str">
        <f t="shared" si="17"/>
        <v/>
      </c>
      <c r="Z86" t="str">
        <f t="shared" si="12"/>
        <v/>
      </c>
      <c r="AA86" t="str">
        <f t="shared" si="13"/>
        <v/>
      </c>
    </row>
    <row r="87" spans="2:27" x14ac:dyDescent="0.15">
      <c r="B87" s="43">
        <v>79</v>
      </c>
      <c r="C87" s="63" t="str">
        <f t="shared" si="10"/>
        <v/>
      </c>
      <c r="D87" s="63"/>
      <c r="E87" s="54"/>
      <c r="F87" s="8"/>
      <c r="G87" s="43"/>
      <c r="H87" s="64"/>
      <c r="I87" s="64"/>
      <c r="J87" s="54"/>
      <c r="K87" s="63" t="str">
        <f t="shared" si="11"/>
        <v/>
      </c>
      <c r="L87" s="63"/>
      <c r="M87" s="6" t="str">
        <f>IF(J87="","",(K87/J87)/LOOKUP(RIGHT($D$2,3),定数!$A$6:$A$13,定数!$B$6:$B$13))</f>
        <v/>
      </c>
      <c r="N87" s="54"/>
      <c r="O87" s="8"/>
      <c r="P87" s="64"/>
      <c r="Q87" s="64"/>
      <c r="R87" s="65" t="str">
        <f>IF(P87="","",T87*M87*LOOKUP(RIGHT($D$2,3),定数!$A$6:$A$13,定数!$B$6:$B$13))</f>
        <v/>
      </c>
      <c r="S87" s="65"/>
      <c r="T87" s="66" t="str">
        <f t="shared" si="15"/>
        <v/>
      </c>
      <c r="U87" s="66"/>
      <c r="V87" t="str">
        <f t="shared" si="14"/>
        <v/>
      </c>
      <c r="W87" t="str">
        <f t="shared" si="14"/>
        <v/>
      </c>
      <c r="X87" s="35" t="str">
        <f t="shared" si="16"/>
        <v/>
      </c>
      <c r="Y87" s="36" t="str">
        <f t="shared" si="17"/>
        <v/>
      </c>
      <c r="Z87" t="str">
        <f t="shared" si="12"/>
        <v/>
      </c>
      <c r="AA87" t="str">
        <f t="shared" si="13"/>
        <v/>
      </c>
    </row>
    <row r="88" spans="2:27" x14ac:dyDescent="0.15">
      <c r="B88" s="43">
        <v>80</v>
      </c>
      <c r="C88" s="63" t="str">
        <f t="shared" si="10"/>
        <v/>
      </c>
      <c r="D88" s="63"/>
      <c r="E88" s="54"/>
      <c r="F88" s="8"/>
      <c r="G88" s="43"/>
      <c r="H88" s="64"/>
      <c r="I88" s="64"/>
      <c r="J88" s="54"/>
      <c r="K88" s="63" t="str">
        <f t="shared" si="11"/>
        <v/>
      </c>
      <c r="L88" s="63"/>
      <c r="M88" s="6" t="str">
        <f>IF(J88="","",(K88/J88)/LOOKUP(RIGHT($D$2,3),定数!$A$6:$A$13,定数!$B$6:$B$13))</f>
        <v/>
      </c>
      <c r="N88" s="54"/>
      <c r="O88" s="8"/>
      <c r="P88" s="64"/>
      <c r="Q88" s="64"/>
      <c r="R88" s="65" t="str">
        <f>IF(P88="","",T88*M88*LOOKUP(RIGHT($D$2,3),定数!$A$6:$A$13,定数!$B$6:$B$13))</f>
        <v/>
      </c>
      <c r="S88" s="65"/>
      <c r="T88" s="66" t="str">
        <f t="shared" si="15"/>
        <v/>
      </c>
      <c r="U88" s="66"/>
      <c r="V88" t="str">
        <f t="shared" si="14"/>
        <v/>
      </c>
      <c r="W88" t="str">
        <f t="shared" si="14"/>
        <v/>
      </c>
      <c r="X88" s="35" t="str">
        <f t="shared" si="16"/>
        <v/>
      </c>
      <c r="Y88" s="36" t="str">
        <f t="shared" si="17"/>
        <v/>
      </c>
      <c r="Z88" t="str">
        <f t="shared" si="12"/>
        <v/>
      </c>
      <c r="AA88" t="str">
        <f t="shared" si="13"/>
        <v/>
      </c>
    </row>
    <row r="89" spans="2:27" x14ac:dyDescent="0.15">
      <c r="B89" s="43">
        <v>81</v>
      </c>
      <c r="C89" s="63" t="str">
        <f t="shared" si="10"/>
        <v/>
      </c>
      <c r="D89" s="63"/>
      <c r="E89" s="54"/>
      <c r="F89" s="8"/>
      <c r="G89" s="43"/>
      <c r="H89" s="64"/>
      <c r="I89" s="64"/>
      <c r="J89" s="54"/>
      <c r="K89" s="63" t="str">
        <f t="shared" si="11"/>
        <v/>
      </c>
      <c r="L89" s="63"/>
      <c r="M89" s="6" t="str">
        <f>IF(J89="","",(K89/J89)/LOOKUP(RIGHT($D$2,3),定数!$A$6:$A$13,定数!$B$6:$B$13))</f>
        <v/>
      </c>
      <c r="N89" s="54"/>
      <c r="O89" s="8"/>
      <c r="P89" s="64"/>
      <c r="Q89" s="64"/>
      <c r="R89" s="65" t="str">
        <f>IF(P89="","",T89*M89*LOOKUP(RIGHT($D$2,3),定数!$A$6:$A$13,定数!$B$6:$B$13))</f>
        <v/>
      </c>
      <c r="S89" s="65"/>
      <c r="T89" s="66" t="str">
        <f t="shared" si="15"/>
        <v/>
      </c>
      <c r="U89" s="66"/>
      <c r="V89" t="str">
        <f t="shared" si="14"/>
        <v/>
      </c>
      <c r="W89" t="str">
        <f t="shared" si="14"/>
        <v/>
      </c>
      <c r="X89" s="35" t="str">
        <f t="shared" si="16"/>
        <v/>
      </c>
      <c r="Y89" s="36" t="str">
        <f t="shared" si="17"/>
        <v/>
      </c>
      <c r="Z89" t="str">
        <f t="shared" si="12"/>
        <v/>
      </c>
      <c r="AA89" t="str">
        <f t="shared" si="13"/>
        <v/>
      </c>
    </row>
    <row r="90" spans="2:27" x14ac:dyDescent="0.15">
      <c r="B90" s="43">
        <v>82</v>
      </c>
      <c r="C90" s="63" t="str">
        <f t="shared" si="10"/>
        <v/>
      </c>
      <c r="D90" s="63"/>
      <c r="E90" s="54"/>
      <c r="F90" s="8"/>
      <c r="G90" s="43"/>
      <c r="H90" s="64"/>
      <c r="I90" s="64"/>
      <c r="J90" s="54"/>
      <c r="K90" s="63" t="str">
        <f t="shared" si="11"/>
        <v/>
      </c>
      <c r="L90" s="63"/>
      <c r="M90" s="6" t="str">
        <f>IF(J90="","",(K90/J90)/LOOKUP(RIGHT($D$2,3),定数!$A$6:$A$13,定数!$B$6:$B$13))</f>
        <v/>
      </c>
      <c r="N90" s="54"/>
      <c r="O90" s="8"/>
      <c r="P90" s="64"/>
      <c r="Q90" s="64"/>
      <c r="R90" s="65" t="str">
        <f>IF(P90="","",T90*M90*LOOKUP(RIGHT($D$2,3),定数!$A$6:$A$13,定数!$B$6:$B$13))</f>
        <v/>
      </c>
      <c r="S90" s="65"/>
      <c r="T90" s="66" t="str">
        <f t="shared" si="15"/>
        <v/>
      </c>
      <c r="U90" s="66"/>
      <c r="V90" t="str">
        <f t="shared" si="14"/>
        <v/>
      </c>
      <c r="W90" t="str">
        <f t="shared" si="14"/>
        <v/>
      </c>
      <c r="X90" s="35" t="str">
        <f t="shared" si="16"/>
        <v/>
      </c>
      <c r="Y90" s="36" t="str">
        <f t="shared" si="17"/>
        <v/>
      </c>
      <c r="Z90" t="str">
        <f t="shared" si="12"/>
        <v/>
      </c>
      <c r="AA90" t="str">
        <f t="shared" si="13"/>
        <v/>
      </c>
    </row>
    <row r="91" spans="2:27" x14ac:dyDescent="0.15">
      <c r="B91" s="43">
        <v>83</v>
      </c>
      <c r="C91" s="63" t="str">
        <f t="shared" si="10"/>
        <v/>
      </c>
      <c r="D91" s="63"/>
      <c r="E91" s="54"/>
      <c r="F91" s="8"/>
      <c r="G91" s="43"/>
      <c r="H91" s="64"/>
      <c r="I91" s="64"/>
      <c r="J91" s="43"/>
      <c r="K91" s="63" t="str">
        <f t="shared" si="11"/>
        <v/>
      </c>
      <c r="L91" s="63"/>
      <c r="M91" s="6" t="str">
        <f>IF(J91="","",(K91/J91)/LOOKUP(RIGHT($D$2,3),定数!$A$6:$A$13,定数!$B$6:$B$13))</f>
        <v/>
      </c>
      <c r="N91" s="43"/>
      <c r="O91" s="8"/>
      <c r="P91" s="64"/>
      <c r="Q91" s="64"/>
      <c r="R91" s="65" t="str">
        <f>IF(P91="","",T91*M91*LOOKUP(RIGHT($D$2,3),定数!$A$6:$A$13,定数!$B$6:$B$13))</f>
        <v/>
      </c>
      <c r="S91" s="65"/>
      <c r="T91" s="66" t="str">
        <f t="shared" si="15"/>
        <v/>
      </c>
      <c r="U91" s="66"/>
      <c r="V91" t="str">
        <f t="shared" ref="V91:W106" si="18">IF(S91&lt;&gt;"",IF(S91&lt;0,1+V90,0),"")</f>
        <v/>
      </c>
      <c r="W91" t="str">
        <f t="shared" si="18"/>
        <v/>
      </c>
      <c r="X91" s="35" t="str">
        <f t="shared" si="16"/>
        <v/>
      </c>
      <c r="Y91" s="36" t="str">
        <f t="shared" si="17"/>
        <v/>
      </c>
      <c r="Z91" t="str">
        <f t="shared" si="12"/>
        <v/>
      </c>
      <c r="AA91" t="str">
        <f t="shared" si="13"/>
        <v/>
      </c>
    </row>
    <row r="92" spans="2:27" x14ac:dyDescent="0.15">
      <c r="B92" s="43">
        <v>84</v>
      </c>
      <c r="C92" s="63" t="str">
        <f t="shared" si="10"/>
        <v/>
      </c>
      <c r="D92" s="63"/>
      <c r="E92" s="54"/>
      <c r="F92" s="8"/>
      <c r="G92" s="43"/>
      <c r="H92" s="64"/>
      <c r="I92" s="64"/>
      <c r="J92" s="43"/>
      <c r="K92" s="63" t="str">
        <f t="shared" si="11"/>
        <v/>
      </c>
      <c r="L92" s="63"/>
      <c r="M92" s="6" t="str">
        <f>IF(J92="","",(K92/J92)/LOOKUP(RIGHT($D$2,3),定数!$A$6:$A$13,定数!$B$6:$B$13))</f>
        <v/>
      </c>
      <c r="N92" s="43"/>
      <c r="O92" s="8"/>
      <c r="P92" s="64"/>
      <c r="Q92" s="64"/>
      <c r="R92" s="65" t="str">
        <f>IF(P92="","",T92*M92*LOOKUP(RIGHT($D$2,3),定数!$A$6:$A$13,定数!$B$6:$B$13))</f>
        <v/>
      </c>
      <c r="S92" s="65"/>
      <c r="T92" s="66" t="str">
        <f t="shared" si="15"/>
        <v/>
      </c>
      <c r="U92" s="66"/>
      <c r="V92" t="str">
        <f t="shared" si="18"/>
        <v/>
      </c>
      <c r="W92" t="str">
        <f t="shared" si="18"/>
        <v/>
      </c>
      <c r="X92" s="35" t="str">
        <f t="shared" si="16"/>
        <v/>
      </c>
      <c r="Y92" s="36" t="str">
        <f t="shared" si="17"/>
        <v/>
      </c>
      <c r="Z92" t="str">
        <f t="shared" si="12"/>
        <v/>
      </c>
      <c r="AA92" t="str">
        <f t="shared" si="13"/>
        <v/>
      </c>
    </row>
    <row r="93" spans="2:27" x14ac:dyDescent="0.15">
      <c r="B93" s="43">
        <v>85</v>
      </c>
      <c r="C93" s="63" t="str">
        <f t="shared" si="10"/>
        <v/>
      </c>
      <c r="D93" s="63"/>
      <c r="E93" s="54"/>
      <c r="F93" s="8"/>
      <c r="G93" s="43"/>
      <c r="H93" s="64"/>
      <c r="I93" s="64"/>
      <c r="J93" s="43"/>
      <c r="K93" s="63" t="str">
        <f t="shared" si="11"/>
        <v/>
      </c>
      <c r="L93" s="63"/>
      <c r="M93" s="6" t="str">
        <f>IF(J93="","",(K93/J93)/LOOKUP(RIGHT($D$2,3),定数!$A$6:$A$13,定数!$B$6:$B$13))</f>
        <v/>
      </c>
      <c r="N93" s="43"/>
      <c r="O93" s="8"/>
      <c r="P93" s="64"/>
      <c r="Q93" s="64"/>
      <c r="R93" s="65" t="str">
        <f>IF(P93="","",T93*M93*LOOKUP(RIGHT($D$2,3),定数!$A$6:$A$13,定数!$B$6:$B$13))</f>
        <v/>
      </c>
      <c r="S93" s="65"/>
      <c r="T93" s="66" t="str">
        <f t="shared" si="15"/>
        <v/>
      </c>
      <c r="U93" s="66"/>
      <c r="V93" t="str">
        <f t="shared" si="18"/>
        <v/>
      </c>
      <c r="W93" t="str">
        <f t="shared" si="18"/>
        <v/>
      </c>
      <c r="X93" s="35" t="str">
        <f t="shared" si="16"/>
        <v/>
      </c>
      <c r="Y93" s="36" t="str">
        <f t="shared" si="17"/>
        <v/>
      </c>
      <c r="Z93" t="str">
        <f t="shared" si="12"/>
        <v/>
      </c>
      <c r="AA93" t="str">
        <f t="shared" si="13"/>
        <v/>
      </c>
    </row>
    <row r="94" spans="2:27" x14ac:dyDescent="0.15">
      <c r="B94" s="43">
        <v>86</v>
      </c>
      <c r="C94" s="63" t="str">
        <f t="shared" si="10"/>
        <v/>
      </c>
      <c r="D94" s="63"/>
      <c r="E94" s="54"/>
      <c r="F94" s="8"/>
      <c r="G94" s="43"/>
      <c r="H94" s="64"/>
      <c r="I94" s="64"/>
      <c r="J94" s="43"/>
      <c r="K94" s="63" t="str">
        <f t="shared" si="11"/>
        <v/>
      </c>
      <c r="L94" s="63"/>
      <c r="M94" s="6" t="str">
        <f>IF(J94="","",(K94/J94)/LOOKUP(RIGHT($D$2,3),定数!$A$6:$A$13,定数!$B$6:$B$13))</f>
        <v/>
      </c>
      <c r="N94" s="43"/>
      <c r="O94" s="8"/>
      <c r="P94" s="64"/>
      <c r="Q94" s="64"/>
      <c r="R94" s="65" t="str">
        <f>IF(P94="","",T94*M94*LOOKUP(RIGHT($D$2,3),定数!$A$6:$A$13,定数!$B$6:$B$13))</f>
        <v/>
      </c>
      <c r="S94" s="65"/>
      <c r="T94" s="66" t="str">
        <f t="shared" si="15"/>
        <v/>
      </c>
      <c r="U94" s="66"/>
      <c r="V94" t="str">
        <f t="shared" si="18"/>
        <v/>
      </c>
      <c r="W94" t="str">
        <f t="shared" si="18"/>
        <v/>
      </c>
      <c r="X94" s="35" t="str">
        <f t="shared" si="16"/>
        <v/>
      </c>
      <c r="Y94" s="36" t="str">
        <f t="shared" si="17"/>
        <v/>
      </c>
      <c r="Z94" t="str">
        <f t="shared" si="12"/>
        <v/>
      </c>
      <c r="AA94" t="str">
        <f t="shared" si="13"/>
        <v/>
      </c>
    </row>
    <row r="95" spans="2:27" x14ac:dyDescent="0.15">
      <c r="B95" s="43">
        <v>87</v>
      </c>
      <c r="C95" s="63" t="str">
        <f t="shared" si="10"/>
        <v/>
      </c>
      <c r="D95" s="63"/>
      <c r="E95" s="43"/>
      <c r="F95" s="8"/>
      <c r="G95" s="43"/>
      <c r="H95" s="64"/>
      <c r="I95" s="64"/>
      <c r="J95" s="43"/>
      <c r="K95" s="63" t="str">
        <f t="shared" si="11"/>
        <v/>
      </c>
      <c r="L95" s="63"/>
      <c r="M95" s="6" t="str">
        <f>IF(J95="","",(K95/J95)/LOOKUP(RIGHT($D$2,3),定数!$A$6:$A$13,定数!$B$6:$B$13))</f>
        <v/>
      </c>
      <c r="N95" s="43"/>
      <c r="O95" s="8"/>
      <c r="P95" s="64"/>
      <c r="Q95" s="64"/>
      <c r="R95" s="65" t="str">
        <f>IF(P95="","",T95*M95*LOOKUP(RIGHT($D$2,3),定数!$A$6:$A$13,定数!$B$6:$B$13))</f>
        <v/>
      </c>
      <c r="S95" s="65"/>
      <c r="T95" s="66" t="str">
        <f t="shared" si="15"/>
        <v/>
      </c>
      <c r="U95" s="66"/>
      <c r="V95" t="str">
        <f t="shared" si="18"/>
        <v/>
      </c>
      <c r="W95" t="str">
        <f t="shared" si="18"/>
        <v/>
      </c>
      <c r="X95" s="35" t="str">
        <f t="shared" si="16"/>
        <v/>
      </c>
      <c r="Y95" s="36" t="str">
        <f t="shared" si="17"/>
        <v/>
      </c>
      <c r="Z95" t="str">
        <f t="shared" si="12"/>
        <v/>
      </c>
      <c r="AA95" t="str">
        <f t="shared" si="13"/>
        <v/>
      </c>
    </row>
    <row r="96" spans="2:27" x14ac:dyDescent="0.15">
      <c r="B96" s="43">
        <v>88</v>
      </c>
      <c r="C96" s="63" t="str">
        <f t="shared" si="10"/>
        <v/>
      </c>
      <c r="D96" s="63"/>
      <c r="E96" s="43"/>
      <c r="F96" s="8"/>
      <c r="G96" s="43"/>
      <c r="H96" s="64"/>
      <c r="I96" s="64"/>
      <c r="J96" s="43"/>
      <c r="K96" s="63" t="str">
        <f t="shared" si="11"/>
        <v/>
      </c>
      <c r="L96" s="63"/>
      <c r="M96" s="6" t="str">
        <f>IF(J96="","",(K96/J96)/LOOKUP(RIGHT($D$2,3),定数!$A$6:$A$13,定数!$B$6:$B$13))</f>
        <v/>
      </c>
      <c r="N96" s="43"/>
      <c r="O96" s="8"/>
      <c r="P96" s="64"/>
      <c r="Q96" s="64"/>
      <c r="R96" s="65" t="str">
        <f>IF(P96="","",T96*M96*LOOKUP(RIGHT($D$2,3),定数!$A$6:$A$13,定数!$B$6:$B$13))</f>
        <v/>
      </c>
      <c r="S96" s="65"/>
      <c r="T96" s="66" t="str">
        <f t="shared" si="15"/>
        <v/>
      </c>
      <c r="U96" s="66"/>
      <c r="V96" t="str">
        <f t="shared" si="18"/>
        <v/>
      </c>
      <c r="W96" t="str">
        <f t="shared" si="18"/>
        <v/>
      </c>
      <c r="X96" s="35" t="str">
        <f t="shared" si="16"/>
        <v/>
      </c>
      <c r="Y96" s="36" t="str">
        <f t="shared" si="17"/>
        <v/>
      </c>
      <c r="Z96" t="str">
        <f t="shared" si="12"/>
        <v/>
      </c>
      <c r="AA96" t="str">
        <f t="shared" si="13"/>
        <v/>
      </c>
    </row>
    <row r="97" spans="2:27" x14ac:dyDescent="0.15">
      <c r="B97" s="43">
        <v>89</v>
      </c>
      <c r="C97" s="63" t="str">
        <f t="shared" si="10"/>
        <v/>
      </c>
      <c r="D97" s="63"/>
      <c r="E97" s="43"/>
      <c r="F97" s="8"/>
      <c r="G97" s="43"/>
      <c r="H97" s="64"/>
      <c r="I97" s="64"/>
      <c r="J97" s="43"/>
      <c r="K97" s="63" t="str">
        <f t="shared" si="11"/>
        <v/>
      </c>
      <c r="L97" s="63"/>
      <c r="M97" s="6" t="str">
        <f>IF(J97="","",(K97/J97)/LOOKUP(RIGHT($D$2,3),定数!$A$6:$A$13,定数!$B$6:$B$13))</f>
        <v/>
      </c>
      <c r="N97" s="43"/>
      <c r="O97" s="8"/>
      <c r="P97" s="64"/>
      <c r="Q97" s="64"/>
      <c r="R97" s="65" t="str">
        <f>IF(P97="","",T97*M97*LOOKUP(RIGHT($D$2,3),定数!$A$6:$A$13,定数!$B$6:$B$13))</f>
        <v/>
      </c>
      <c r="S97" s="65"/>
      <c r="T97" s="66" t="str">
        <f t="shared" si="15"/>
        <v/>
      </c>
      <c r="U97" s="66"/>
      <c r="V97" t="str">
        <f t="shared" si="18"/>
        <v/>
      </c>
      <c r="W97" t="str">
        <f t="shared" si="18"/>
        <v/>
      </c>
      <c r="X97" s="35" t="str">
        <f t="shared" si="16"/>
        <v/>
      </c>
      <c r="Y97" s="36" t="str">
        <f t="shared" si="17"/>
        <v/>
      </c>
      <c r="Z97" t="str">
        <f t="shared" si="12"/>
        <v/>
      </c>
      <c r="AA97" t="str">
        <f t="shared" si="13"/>
        <v/>
      </c>
    </row>
    <row r="98" spans="2:27" x14ac:dyDescent="0.15">
      <c r="B98" s="43">
        <v>90</v>
      </c>
      <c r="C98" s="63" t="str">
        <f t="shared" si="10"/>
        <v/>
      </c>
      <c r="D98" s="63"/>
      <c r="E98" s="43"/>
      <c r="F98" s="8"/>
      <c r="G98" s="43"/>
      <c r="H98" s="64"/>
      <c r="I98" s="64"/>
      <c r="J98" s="43"/>
      <c r="K98" s="63" t="str">
        <f t="shared" si="11"/>
        <v/>
      </c>
      <c r="L98" s="63"/>
      <c r="M98" s="6" t="str">
        <f>IF(J98="","",(K98/J98)/LOOKUP(RIGHT($D$2,3),定数!$A$6:$A$13,定数!$B$6:$B$13))</f>
        <v/>
      </c>
      <c r="N98" s="43"/>
      <c r="O98" s="8"/>
      <c r="P98" s="64"/>
      <c r="Q98" s="64"/>
      <c r="R98" s="65" t="str">
        <f>IF(P98="","",T98*M98*LOOKUP(RIGHT($D$2,3),定数!$A$6:$A$13,定数!$B$6:$B$13))</f>
        <v/>
      </c>
      <c r="S98" s="65"/>
      <c r="T98" s="66" t="str">
        <f t="shared" si="15"/>
        <v/>
      </c>
      <c r="U98" s="66"/>
      <c r="V98" t="str">
        <f t="shared" si="18"/>
        <v/>
      </c>
      <c r="W98" t="str">
        <f t="shared" si="18"/>
        <v/>
      </c>
      <c r="X98" s="35" t="str">
        <f t="shared" si="16"/>
        <v/>
      </c>
      <c r="Y98" s="36" t="str">
        <f t="shared" si="17"/>
        <v/>
      </c>
      <c r="Z98" t="str">
        <f t="shared" si="12"/>
        <v/>
      </c>
      <c r="AA98" t="str">
        <f t="shared" si="13"/>
        <v/>
      </c>
    </row>
    <row r="99" spans="2:27" x14ac:dyDescent="0.15">
      <c r="B99" s="43">
        <v>91</v>
      </c>
      <c r="C99" s="63" t="str">
        <f t="shared" si="10"/>
        <v/>
      </c>
      <c r="D99" s="63"/>
      <c r="E99" s="43"/>
      <c r="F99" s="8"/>
      <c r="G99" s="43"/>
      <c r="H99" s="64"/>
      <c r="I99" s="64"/>
      <c r="J99" s="43"/>
      <c r="K99" s="63" t="str">
        <f t="shared" si="11"/>
        <v/>
      </c>
      <c r="L99" s="63"/>
      <c r="M99" s="6" t="str">
        <f>IF(J99="","",(K99/J99)/LOOKUP(RIGHT($D$2,3),定数!$A$6:$A$13,定数!$B$6:$B$13))</f>
        <v/>
      </c>
      <c r="N99" s="43"/>
      <c r="O99" s="8"/>
      <c r="P99" s="64"/>
      <c r="Q99" s="64"/>
      <c r="R99" s="65" t="str">
        <f>IF(P99="","",T99*M99*LOOKUP(RIGHT($D$2,3),定数!$A$6:$A$13,定数!$B$6:$B$13))</f>
        <v/>
      </c>
      <c r="S99" s="65"/>
      <c r="T99" s="66" t="str">
        <f t="shared" si="15"/>
        <v/>
      </c>
      <c r="U99" s="66"/>
      <c r="V99" t="str">
        <f t="shared" si="18"/>
        <v/>
      </c>
      <c r="W99" t="str">
        <f t="shared" si="18"/>
        <v/>
      </c>
      <c r="X99" s="35" t="str">
        <f t="shared" si="16"/>
        <v/>
      </c>
      <c r="Y99" s="36" t="str">
        <f t="shared" si="17"/>
        <v/>
      </c>
      <c r="Z99" t="str">
        <f t="shared" si="12"/>
        <v/>
      </c>
      <c r="AA99" t="str">
        <f t="shared" si="13"/>
        <v/>
      </c>
    </row>
    <row r="100" spans="2:27" x14ac:dyDescent="0.15">
      <c r="B100" s="43">
        <v>92</v>
      </c>
      <c r="C100" s="63" t="str">
        <f t="shared" si="10"/>
        <v/>
      </c>
      <c r="D100" s="63"/>
      <c r="E100" s="43"/>
      <c r="F100" s="8"/>
      <c r="G100" s="43"/>
      <c r="H100" s="64"/>
      <c r="I100" s="64"/>
      <c r="J100" s="43"/>
      <c r="K100" s="63" t="str">
        <f t="shared" si="11"/>
        <v/>
      </c>
      <c r="L100" s="63"/>
      <c r="M100" s="6" t="str">
        <f>IF(J100="","",(K100/J100)/LOOKUP(RIGHT($D$2,3),定数!$A$6:$A$13,定数!$B$6:$B$13))</f>
        <v/>
      </c>
      <c r="N100" s="43"/>
      <c r="O100" s="8"/>
      <c r="P100" s="64"/>
      <c r="Q100" s="64"/>
      <c r="R100" s="65" t="str">
        <f>IF(P100="","",T100*M100*LOOKUP(RIGHT($D$2,3),定数!$A$6:$A$13,定数!$B$6:$B$13))</f>
        <v/>
      </c>
      <c r="S100" s="65"/>
      <c r="T100" s="66" t="str">
        <f t="shared" si="15"/>
        <v/>
      </c>
      <c r="U100" s="66"/>
      <c r="V100" t="str">
        <f t="shared" si="18"/>
        <v/>
      </c>
      <c r="W100" t="str">
        <f t="shared" si="18"/>
        <v/>
      </c>
      <c r="X100" s="35" t="str">
        <f t="shared" si="16"/>
        <v/>
      </c>
      <c r="Y100" s="36" t="str">
        <f t="shared" si="17"/>
        <v/>
      </c>
      <c r="Z100" t="str">
        <f t="shared" si="12"/>
        <v/>
      </c>
      <c r="AA100" t="str">
        <f t="shared" si="13"/>
        <v/>
      </c>
    </row>
    <row r="101" spans="2:27" x14ac:dyDescent="0.15">
      <c r="B101" s="43">
        <v>93</v>
      </c>
      <c r="C101" s="63" t="str">
        <f t="shared" si="10"/>
        <v/>
      </c>
      <c r="D101" s="63"/>
      <c r="E101" s="43"/>
      <c r="F101" s="8"/>
      <c r="G101" s="43"/>
      <c r="H101" s="64"/>
      <c r="I101" s="64"/>
      <c r="J101" s="43"/>
      <c r="K101" s="63" t="str">
        <f t="shared" si="11"/>
        <v/>
      </c>
      <c r="L101" s="63"/>
      <c r="M101" s="6" t="str">
        <f>IF(J101="","",(K101/J101)/LOOKUP(RIGHT($D$2,3),定数!$A$6:$A$13,定数!$B$6:$B$13))</f>
        <v/>
      </c>
      <c r="N101" s="43"/>
      <c r="O101" s="8"/>
      <c r="P101" s="64"/>
      <c r="Q101" s="64"/>
      <c r="R101" s="65" t="str">
        <f>IF(P101="","",T101*M101*LOOKUP(RIGHT($D$2,3),定数!$A$6:$A$13,定数!$B$6:$B$13))</f>
        <v/>
      </c>
      <c r="S101" s="65"/>
      <c r="T101" s="66" t="str">
        <f t="shared" si="15"/>
        <v/>
      </c>
      <c r="U101" s="66"/>
      <c r="V101" t="str">
        <f t="shared" si="18"/>
        <v/>
      </c>
      <c r="W101" t="str">
        <f t="shared" si="18"/>
        <v/>
      </c>
      <c r="X101" s="35" t="str">
        <f t="shared" si="16"/>
        <v/>
      </c>
      <c r="Y101" s="36" t="str">
        <f t="shared" si="17"/>
        <v/>
      </c>
      <c r="Z101" t="str">
        <f t="shared" si="12"/>
        <v/>
      </c>
      <c r="AA101" t="str">
        <f t="shared" si="13"/>
        <v/>
      </c>
    </row>
    <row r="102" spans="2:27" x14ac:dyDescent="0.15">
      <c r="B102" s="43">
        <v>94</v>
      </c>
      <c r="C102" s="63" t="str">
        <f t="shared" si="10"/>
        <v/>
      </c>
      <c r="D102" s="63"/>
      <c r="E102" s="43"/>
      <c r="F102" s="8"/>
      <c r="G102" s="43"/>
      <c r="H102" s="64"/>
      <c r="I102" s="64"/>
      <c r="J102" s="43"/>
      <c r="K102" s="63" t="str">
        <f t="shared" si="11"/>
        <v/>
      </c>
      <c r="L102" s="63"/>
      <c r="M102" s="6" t="str">
        <f>IF(J102="","",(K102/J102)/LOOKUP(RIGHT($D$2,3),定数!$A$6:$A$13,定数!$B$6:$B$13))</f>
        <v/>
      </c>
      <c r="N102" s="43"/>
      <c r="O102" s="8"/>
      <c r="P102" s="64"/>
      <c r="Q102" s="64"/>
      <c r="R102" s="65" t="str">
        <f>IF(P102="","",T102*M102*LOOKUP(RIGHT($D$2,3),定数!$A$6:$A$13,定数!$B$6:$B$13))</f>
        <v/>
      </c>
      <c r="S102" s="65"/>
      <c r="T102" s="66" t="str">
        <f t="shared" si="15"/>
        <v/>
      </c>
      <c r="U102" s="66"/>
      <c r="V102" t="str">
        <f t="shared" si="18"/>
        <v/>
      </c>
      <c r="W102" t="str">
        <f t="shared" si="18"/>
        <v/>
      </c>
      <c r="X102" s="35" t="str">
        <f t="shared" si="16"/>
        <v/>
      </c>
      <c r="Y102" s="36" t="str">
        <f t="shared" si="17"/>
        <v/>
      </c>
      <c r="Z102" t="str">
        <f t="shared" si="12"/>
        <v/>
      </c>
      <c r="AA102" t="str">
        <f t="shared" si="13"/>
        <v/>
      </c>
    </row>
    <row r="103" spans="2:27" x14ac:dyDescent="0.15">
      <c r="B103" s="43">
        <v>95</v>
      </c>
      <c r="C103" s="63" t="str">
        <f t="shared" si="10"/>
        <v/>
      </c>
      <c r="D103" s="63"/>
      <c r="E103" s="43"/>
      <c r="F103" s="8"/>
      <c r="G103" s="43"/>
      <c r="H103" s="64"/>
      <c r="I103" s="64"/>
      <c r="J103" s="43"/>
      <c r="K103" s="63" t="str">
        <f t="shared" si="11"/>
        <v/>
      </c>
      <c r="L103" s="63"/>
      <c r="M103" s="6" t="str">
        <f>IF(J103="","",(K103/J103)/LOOKUP(RIGHT($D$2,3),定数!$A$6:$A$13,定数!$B$6:$B$13))</f>
        <v/>
      </c>
      <c r="N103" s="43"/>
      <c r="O103" s="8"/>
      <c r="P103" s="64"/>
      <c r="Q103" s="64"/>
      <c r="R103" s="65" t="str">
        <f>IF(P103="","",T103*M103*LOOKUP(RIGHT($D$2,3),定数!$A$6:$A$13,定数!$B$6:$B$13))</f>
        <v/>
      </c>
      <c r="S103" s="65"/>
      <c r="T103" s="66" t="str">
        <f t="shared" si="15"/>
        <v/>
      </c>
      <c r="U103" s="66"/>
      <c r="V103" t="str">
        <f t="shared" si="18"/>
        <v/>
      </c>
      <c r="W103" t="str">
        <f t="shared" si="18"/>
        <v/>
      </c>
      <c r="X103" s="35" t="str">
        <f t="shared" si="16"/>
        <v/>
      </c>
      <c r="Y103" s="36" t="str">
        <f t="shared" si="17"/>
        <v/>
      </c>
      <c r="Z103" t="str">
        <f t="shared" si="12"/>
        <v/>
      </c>
      <c r="AA103" t="str">
        <f t="shared" si="13"/>
        <v/>
      </c>
    </row>
    <row r="104" spans="2:27" x14ac:dyDescent="0.15">
      <c r="B104" s="43">
        <v>96</v>
      </c>
      <c r="C104" s="63" t="str">
        <f t="shared" si="10"/>
        <v/>
      </c>
      <c r="D104" s="63"/>
      <c r="E104" s="43"/>
      <c r="F104" s="8"/>
      <c r="G104" s="43"/>
      <c r="H104" s="64"/>
      <c r="I104" s="64"/>
      <c r="J104" s="43"/>
      <c r="K104" s="63" t="str">
        <f t="shared" si="11"/>
        <v/>
      </c>
      <c r="L104" s="63"/>
      <c r="M104" s="6" t="str">
        <f>IF(J104="","",(K104/J104)/LOOKUP(RIGHT($D$2,3),定数!$A$6:$A$13,定数!$B$6:$B$13))</f>
        <v/>
      </c>
      <c r="N104" s="43"/>
      <c r="O104" s="8"/>
      <c r="P104" s="64"/>
      <c r="Q104" s="64"/>
      <c r="R104" s="65" t="str">
        <f>IF(P104="","",T104*M104*LOOKUP(RIGHT($D$2,3),定数!$A$6:$A$13,定数!$B$6:$B$13))</f>
        <v/>
      </c>
      <c r="S104" s="65"/>
      <c r="T104" s="66" t="str">
        <f t="shared" si="15"/>
        <v/>
      </c>
      <c r="U104" s="66"/>
      <c r="V104" t="str">
        <f t="shared" si="18"/>
        <v/>
      </c>
      <c r="W104" t="str">
        <f t="shared" si="18"/>
        <v/>
      </c>
      <c r="X104" s="35" t="str">
        <f t="shared" si="16"/>
        <v/>
      </c>
      <c r="Y104" s="36" t="str">
        <f t="shared" si="17"/>
        <v/>
      </c>
      <c r="Z104" t="str">
        <f t="shared" si="12"/>
        <v/>
      </c>
      <c r="AA104" t="str">
        <f t="shared" si="13"/>
        <v/>
      </c>
    </row>
    <row r="105" spans="2:27" x14ac:dyDescent="0.15">
      <c r="B105" s="43">
        <v>97</v>
      </c>
      <c r="C105" s="63" t="str">
        <f t="shared" si="10"/>
        <v/>
      </c>
      <c r="D105" s="63"/>
      <c r="E105" s="43"/>
      <c r="F105" s="8"/>
      <c r="G105" s="43"/>
      <c r="H105" s="64"/>
      <c r="I105" s="64"/>
      <c r="J105" s="43"/>
      <c r="K105" s="63" t="str">
        <f t="shared" si="11"/>
        <v/>
      </c>
      <c r="L105" s="63"/>
      <c r="M105" s="6" t="str">
        <f>IF(J105="","",(K105/J105)/LOOKUP(RIGHT($D$2,3),定数!$A$6:$A$13,定数!$B$6:$B$13))</f>
        <v/>
      </c>
      <c r="N105" s="43"/>
      <c r="O105" s="8"/>
      <c r="P105" s="64"/>
      <c r="Q105" s="64"/>
      <c r="R105" s="65" t="str">
        <f>IF(P105="","",T105*M105*LOOKUP(RIGHT($D$2,3),定数!$A$6:$A$13,定数!$B$6:$B$13))</f>
        <v/>
      </c>
      <c r="S105" s="65"/>
      <c r="T105" s="66" t="str">
        <f t="shared" si="15"/>
        <v/>
      </c>
      <c r="U105" s="66"/>
      <c r="V105" t="str">
        <f t="shared" si="18"/>
        <v/>
      </c>
      <c r="W105" t="str">
        <f t="shared" si="18"/>
        <v/>
      </c>
      <c r="X105" s="35" t="str">
        <f t="shared" si="16"/>
        <v/>
      </c>
      <c r="Y105" s="36" t="str">
        <f t="shared" si="17"/>
        <v/>
      </c>
      <c r="Z105" t="str">
        <f t="shared" si="12"/>
        <v/>
      </c>
      <c r="AA105" t="str">
        <f t="shared" si="13"/>
        <v/>
      </c>
    </row>
    <row r="106" spans="2:27" x14ac:dyDescent="0.15">
      <c r="B106" s="43">
        <v>98</v>
      </c>
      <c r="C106" s="63" t="str">
        <f t="shared" si="10"/>
        <v/>
      </c>
      <c r="D106" s="63"/>
      <c r="E106" s="43"/>
      <c r="F106" s="8"/>
      <c r="G106" s="43"/>
      <c r="H106" s="64"/>
      <c r="I106" s="64"/>
      <c r="J106" s="43"/>
      <c r="K106" s="63" t="str">
        <f t="shared" si="11"/>
        <v/>
      </c>
      <c r="L106" s="63"/>
      <c r="M106" s="6" t="str">
        <f>IF(J106="","",(K106/J106)/LOOKUP(RIGHT($D$2,3),定数!$A$6:$A$13,定数!$B$6:$B$13))</f>
        <v/>
      </c>
      <c r="N106" s="43"/>
      <c r="O106" s="8"/>
      <c r="P106" s="64"/>
      <c r="Q106" s="64"/>
      <c r="R106" s="65" t="str">
        <f>IF(P106="","",T106*M106*LOOKUP(RIGHT($D$2,3),定数!$A$6:$A$13,定数!$B$6:$B$13))</f>
        <v/>
      </c>
      <c r="S106" s="65"/>
      <c r="T106" s="66" t="str">
        <f t="shared" si="15"/>
        <v/>
      </c>
      <c r="U106" s="66"/>
      <c r="V106" t="str">
        <f t="shared" si="18"/>
        <v/>
      </c>
      <c r="W106" t="str">
        <f t="shared" si="18"/>
        <v/>
      </c>
      <c r="X106" s="35" t="str">
        <f t="shared" si="16"/>
        <v/>
      </c>
      <c r="Y106" s="36" t="str">
        <f t="shared" si="17"/>
        <v/>
      </c>
      <c r="Z106" t="str">
        <f t="shared" si="12"/>
        <v/>
      </c>
      <c r="AA106" t="str">
        <f t="shared" si="13"/>
        <v/>
      </c>
    </row>
    <row r="107" spans="2:27" x14ac:dyDescent="0.15">
      <c r="B107" s="43">
        <v>99</v>
      </c>
      <c r="C107" s="63" t="str">
        <f t="shared" si="10"/>
        <v/>
      </c>
      <c r="D107" s="63"/>
      <c r="E107" s="43"/>
      <c r="F107" s="8"/>
      <c r="G107" s="43"/>
      <c r="H107" s="64"/>
      <c r="I107" s="64"/>
      <c r="J107" s="43"/>
      <c r="K107" s="63" t="str">
        <f t="shared" si="11"/>
        <v/>
      </c>
      <c r="L107" s="63"/>
      <c r="M107" s="6" t="str">
        <f>IF(J107="","",(K107/J107)/LOOKUP(RIGHT($D$2,3),定数!$A$6:$A$13,定数!$B$6:$B$13))</f>
        <v/>
      </c>
      <c r="N107" s="43"/>
      <c r="O107" s="8"/>
      <c r="P107" s="64"/>
      <c r="Q107" s="64"/>
      <c r="R107" s="65" t="str">
        <f>IF(P107="","",T107*M107*LOOKUP(RIGHT($D$2,3),定数!$A$6:$A$13,定数!$B$6:$B$13))</f>
        <v/>
      </c>
      <c r="S107" s="65"/>
      <c r="T107" s="66" t="str">
        <f t="shared" si="15"/>
        <v/>
      </c>
      <c r="U107" s="66"/>
      <c r="V107" t="str">
        <f>IF(S107&lt;&gt;"",IF(S107&lt;0,1+V106,0),"")</f>
        <v/>
      </c>
      <c r="W107" t="str">
        <f>IF(T107&lt;&gt;"",IF(T107&lt;0,1+W106,0),"")</f>
        <v/>
      </c>
      <c r="X107" s="35" t="str">
        <f t="shared" si="16"/>
        <v/>
      </c>
      <c r="Y107" s="36" t="str">
        <f t="shared" si="17"/>
        <v/>
      </c>
      <c r="Z107" t="str">
        <f t="shared" si="12"/>
        <v/>
      </c>
      <c r="AA107" t="str">
        <f t="shared" si="13"/>
        <v/>
      </c>
    </row>
    <row r="108" spans="2:27" x14ac:dyDescent="0.15">
      <c r="B108" s="43">
        <v>100</v>
      </c>
      <c r="C108" s="63" t="str">
        <f t="shared" si="10"/>
        <v/>
      </c>
      <c r="D108" s="63"/>
      <c r="E108" s="43"/>
      <c r="F108" s="8"/>
      <c r="G108" s="43"/>
      <c r="H108" s="64"/>
      <c r="I108" s="64"/>
      <c r="J108" s="43"/>
      <c r="K108" s="63" t="str">
        <f t="shared" si="11"/>
        <v/>
      </c>
      <c r="L108" s="63"/>
      <c r="M108" s="6" t="str">
        <f>IF(J108="","",(K108/J108)/LOOKUP(RIGHT($D$2,3),定数!$A$6:$A$13,定数!$B$6:$B$13))</f>
        <v/>
      </c>
      <c r="N108" s="43"/>
      <c r="O108" s="8"/>
      <c r="P108" s="64"/>
      <c r="Q108" s="64"/>
      <c r="R108" s="65" t="str">
        <f>IF(P108="","",T108*M108*LOOKUP(RIGHT($D$2,3),定数!$A$6:$A$13,定数!$B$6:$B$13))</f>
        <v/>
      </c>
      <c r="S108" s="65"/>
      <c r="T108" s="66" t="str">
        <f t="shared" si="15"/>
        <v/>
      </c>
      <c r="U108" s="66"/>
      <c r="V108" t="str">
        <f>IF(S108&lt;&gt;"",IF(S108&lt;0,1+V107,0),"")</f>
        <v/>
      </c>
      <c r="W108" t="str">
        <f>IF(T108&lt;&gt;"",IF(T108&lt;0,1+W107,0),"")</f>
        <v/>
      </c>
      <c r="X108" s="35" t="str">
        <f t="shared" si="16"/>
        <v/>
      </c>
      <c r="Y108" s="36" t="str">
        <f t="shared" si="17"/>
        <v/>
      </c>
      <c r="Z108" t="str">
        <f t="shared" si="12"/>
        <v/>
      </c>
      <c r="AA108" t="str">
        <f t="shared" si="13"/>
        <v/>
      </c>
    </row>
    <row r="109" spans="2:27" x14ac:dyDescent="0.15">
      <c r="B109" s="1"/>
      <c r="C109" s="1"/>
      <c r="D109" s="1"/>
      <c r="E109" s="1"/>
      <c r="F109" s="1"/>
      <c r="G109" s="1"/>
      <c r="H109" s="1"/>
      <c r="I109" s="1"/>
      <c r="J109" s="1"/>
      <c r="K109" s="1"/>
      <c r="L109" s="1"/>
      <c r="M109" s="1"/>
      <c r="N109" s="1"/>
      <c r="O109" s="1"/>
      <c r="P109" s="1"/>
      <c r="Q109" s="1"/>
      <c r="R109" s="1"/>
    </row>
  </sheetData>
  <mergeCells count="635">
    <mergeCell ref="N2:O2"/>
    <mergeCell ref="P2:Q2"/>
    <mergeCell ref="B3:C3"/>
    <mergeCell ref="D3:I3"/>
    <mergeCell ref="J3:K3"/>
    <mergeCell ref="L3:Q3"/>
    <mergeCell ref="B2:C2"/>
    <mergeCell ref="D2:E2"/>
    <mergeCell ref="F2:G2"/>
    <mergeCell ref="H2:I2"/>
    <mergeCell ref="J2:K2"/>
    <mergeCell ref="L2:M2"/>
    <mergeCell ref="B7:B8"/>
    <mergeCell ref="C7:D8"/>
    <mergeCell ref="E7:I7"/>
    <mergeCell ref="J7:L7"/>
    <mergeCell ref="M7:M8"/>
    <mergeCell ref="B4:C4"/>
    <mergeCell ref="D4:E4"/>
    <mergeCell ref="F4:G4"/>
    <mergeCell ref="H4:I4"/>
    <mergeCell ref="J4:K4"/>
    <mergeCell ref="L4:M4"/>
    <mergeCell ref="N7:Q7"/>
    <mergeCell ref="R7:U7"/>
    <mergeCell ref="H8:I8"/>
    <mergeCell ref="K8:L8"/>
    <mergeCell ref="P8:Q8"/>
    <mergeCell ref="R8:S8"/>
    <mergeCell ref="T8:U8"/>
    <mergeCell ref="N4:O4"/>
    <mergeCell ref="P4:Q4"/>
    <mergeCell ref="J5:K5"/>
    <mergeCell ref="L5:M5"/>
    <mergeCell ref="P5:Q5"/>
    <mergeCell ref="C10:D10"/>
    <mergeCell ref="H10:I10"/>
    <mergeCell ref="K10:L10"/>
    <mergeCell ref="P10:Q10"/>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C14:D14"/>
    <mergeCell ref="H14:I14"/>
    <mergeCell ref="K14:L14"/>
    <mergeCell ref="P14:Q14"/>
    <mergeCell ref="R14:S14"/>
    <mergeCell ref="T14:U14"/>
    <mergeCell ref="C13:D13"/>
    <mergeCell ref="H13:I13"/>
    <mergeCell ref="K13:L13"/>
    <mergeCell ref="P13:Q13"/>
    <mergeCell ref="R13:S13"/>
    <mergeCell ref="T13:U13"/>
    <mergeCell ref="C16:D16"/>
    <mergeCell ref="H16:I16"/>
    <mergeCell ref="K16:L16"/>
    <mergeCell ref="P16:Q16"/>
    <mergeCell ref="R16:S16"/>
    <mergeCell ref="T16:U16"/>
    <mergeCell ref="C15:D15"/>
    <mergeCell ref="H15:I15"/>
    <mergeCell ref="K15:L15"/>
    <mergeCell ref="P15:Q15"/>
    <mergeCell ref="R15:S15"/>
    <mergeCell ref="T15:U15"/>
    <mergeCell ref="C18:D18"/>
    <mergeCell ref="H18:I18"/>
    <mergeCell ref="K18:L18"/>
    <mergeCell ref="P18:Q18"/>
    <mergeCell ref="R18:S18"/>
    <mergeCell ref="T18:U18"/>
    <mergeCell ref="C17:D17"/>
    <mergeCell ref="H17:I17"/>
    <mergeCell ref="K17:L17"/>
    <mergeCell ref="P17:Q17"/>
    <mergeCell ref="R17:S17"/>
    <mergeCell ref="T17:U17"/>
    <mergeCell ref="C20:D20"/>
    <mergeCell ref="H20:I20"/>
    <mergeCell ref="K20:L20"/>
    <mergeCell ref="P20:Q20"/>
    <mergeCell ref="R20:S20"/>
    <mergeCell ref="T20:U20"/>
    <mergeCell ref="C19:D19"/>
    <mergeCell ref="H19:I19"/>
    <mergeCell ref="K19:L19"/>
    <mergeCell ref="P19:Q19"/>
    <mergeCell ref="R19:S19"/>
    <mergeCell ref="T19:U19"/>
    <mergeCell ref="C22:D22"/>
    <mergeCell ref="H22:I22"/>
    <mergeCell ref="K22:L22"/>
    <mergeCell ref="P22:Q22"/>
    <mergeCell ref="R22:S22"/>
    <mergeCell ref="T22:U22"/>
    <mergeCell ref="C21:D21"/>
    <mergeCell ref="H21:I21"/>
    <mergeCell ref="K21:L21"/>
    <mergeCell ref="P21:Q21"/>
    <mergeCell ref="R21:S21"/>
    <mergeCell ref="T21:U21"/>
    <mergeCell ref="C24:D24"/>
    <mergeCell ref="H24:I24"/>
    <mergeCell ref="K24:L24"/>
    <mergeCell ref="P24:Q24"/>
    <mergeCell ref="R24:S24"/>
    <mergeCell ref="T24:U24"/>
    <mergeCell ref="C23:D23"/>
    <mergeCell ref="H23:I23"/>
    <mergeCell ref="K23:L23"/>
    <mergeCell ref="P23:Q23"/>
    <mergeCell ref="R23:S23"/>
    <mergeCell ref="T23:U23"/>
    <mergeCell ref="C26:D26"/>
    <mergeCell ref="H26:I26"/>
    <mergeCell ref="K26:L26"/>
    <mergeCell ref="P26:Q26"/>
    <mergeCell ref="R26:S26"/>
    <mergeCell ref="T26:U26"/>
    <mergeCell ref="C25:D25"/>
    <mergeCell ref="H25:I25"/>
    <mergeCell ref="K25:L25"/>
    <mergeCell ref="P25:Q25"/>
    <mergeCell ref="R25:S25"/>
    <mergeCell ref="T25:U25"/>
    <mergeCell ref="C28:D28"/>
    <mergeCell ref="H28:I28"/>
    <mergeCell ref="K28:L28"/>
    <mergeCell ref="P28:Q28"/>
    <mergeCell ref="R28:S28"/>
    <mergeCell ref="T28:U28"/>
    <mergeCell ref="C27:D27"/>
    <mergeCell ref="H27:I27"/>
    <mergeCell ref="K27:L27"/>
    <mergeCell ref="P27:Q27"/>
    <mergeCell ref="R27:S27"/>
    <mergeCell ref="T27:U27"/>
    <mergeCell ref="C30:D30"/>
    <mergeCell ref="H30:I30"/>
    <mergeCell ref="K30:L30"/>
    <mergeCell ref="P30:Q30"/>
    <mergeCell ref="R30:S30"/>
    <mergeCell ref="T30:U30"/>
    <mergeCell ref="C29:D29"/>
    <mergeCell ref="H29:I29"/>
    <mergeCell ref="K29:L29"/>
    <mergeCell ref="P29:Q29"/>
    <mergeCell ref="R29:S29"/>
    <mergeCell ref="T29:U29"/>
    <mergeCell ref="C32:D32"/>
    <mergeCell ref="H32:I32"/>
    <mergeCell ref="K32:L32"/>
    <mergeCell ref="P32:Q32"/>
    <mergeCell ref="R32:S32"/>
    <mergeCell ref="T32:U32"/>
    <mergeCell ref="C31:D31"/>
    <mergeCell ref="H31:I31"/>
    <mergeCell ref="K31:L31"/>
    <mergeCell ref="P31:Q31"/>
    <mergeCell ref="R31:S31"/>
    <mergeCell ref="T31:U31"/>
    <mergeCell ref="C34:D34"/>
    <mergeCell ref="H34:I34"/>
    <mergeCell ref="K34:L34"/>
    <mergeCell ref="P34:Q34"/>
    <mergeCell ref="R34:S34"/>
    <mergeCell ref="T34:U34"/>
    <mergeCell ref="C33:D33"/>
    <mergeCell ref="H33:I33"/>
    <mergeCell ref="K33:L33"/>
    <mergeCell ref="P33:Q33"/>
    <mergeCell ref="R33:S33"/>
    <mergeCell ref="T33:U33"/>
    <mergeCell ref="C36:D36"/>
    <mergeCell ref="H36:I36"/>
    <mergeCell ref="K36:L36"/>
    <mergeCell ref="P36:Q36"/>
    <mergeCell ref="R36:S36"/>
    <mergeCell ref="T36:U36"/>
    <mergeCell ref="C35:D35"/>
    <mergeCell ref="H35:I35"/>
    <mergeCell ref="K35:L35"/>
    <mergeCell ref="P35:Q35"/>
    <mergeCell ref="R35:S35"/>
    <mergeCell ref="T35:U35"/>
    <mergeCell ref="C38:D38"/>
    <mergeCell ref="H38:I38"/>
    <mergeCell ref="K38:L38"/>
    <mergeCell ref="P38:Q38"/>
    <mergeCell ref="R38:S38"/>
    <mergeCell ref="T38:U38"/>
    <mergeCell ref="C37:D37"/>
    <mergeCell ref="H37:I37"/>
    <mergeCell ref="K37:L37"/>
    <mergeCell ref="P37:Q37"/>
    <mergeCell ref="R37:S37"/>
    <mergeCell ref="T37:U37"/>
    <mergeCell ref="C40:D40"/>
    <mergeCell ref="H40:I40"/>
    <mergeCell ref="K40:L40"/>
    <mergeCell ref="P40:Q40"/>
    <mergeCell ref="R40:S40"/>
    <mergeCell ref="T40:U40"/>
    <mergeCell ref="C39:D39"/>
    <mergeCell ref="H39:I39"/>
    <mergeCell ref="K39:L39"/>
    <mergeCell ref="P39:Q39"/>
    <mergeCell ref="R39:S39"/>
    <mergeCell ref="T39:U39"/>
    <mergeCell ref="C42:D42"/>
    <mergeCell ref="H42:I42"/>
    <mergeCell ref="K42:L42"/>
    <mergeCell ref="P42:Q42"/>
    <mergeCell ref="R42:S42"/>
    <mergeCell ref="T42:U42"/>
    <mergeCell ref="C41:D41"/>
    <mergeCell ref="H41:I41"/>
    <mergeCell ref="K41:L41"/>
    <mergeCell ref="P41:Q41"/>
    <mergeCell ref="R41:S41"/>
    <mergeCell ref="T41:U41"/>
    <mergeCell ref="C44:D44"/>
    <mergeCell ref="H44:I44"/>
    <mergeCell ref="K44:L44"/>
    <mergeCell ref="P44:Q44"/>
    <mergeCell ref="R44:S44"/>
    <mergeCell ref="T44:U44"/>
    <mergeCell ref="C43:D43"/>
    <mergeCell ref="H43:I43"/>
    <mergeCell ref="K43:L43"/>
    <mergeCell ref="P43:Q43"/>
    <mergeCell ref="R43:S43"/>
    <mergeCell ref="T43:U43"/>
    <mergeCell ref="C46:D46"/>
    <mergeCell ref="H46:I46"/>
    <mergeCell ref="K46:L46"/>
    <mergeCell ref="P46:Q46"/>
    <mergeCell ref="R46:S46"/>
    <mergeCell ref="T46:U46"/>
    <mergeCell ref="C45:D45"/>
    <mergeCell ref="H45:I45"/>
    <mergeCell ref="K45:L45"/>
    <mergeCell ref="P45:Q45"/>
    <mergeCell ref="R45:S45"/>
    <mergeCell ref="T45:U45"/>
    <mergeCell ref="C48:D48"/>
    <mergeCell ref="H48:I48"/>
    <mergeCell ref="K48:L48"/>
    <mergeCell ref="P48:Q48"/>
    <mergeCell ref="R48:S48"/>
    <mergeCell ref="T48:U48"/>
    <mergeCell ref="C47:D47"/>
    <mergeCell ref="H47:I47"/>
    <mergeCell ref="K47:L47"/>
    <mergeCell ref="P47:Q47"/>
    <mergeCell ref="R47:S47"/>
    <mergeCell ref="T47:U47"/>
    <mergeCell ref="C50:D50"/>
    <mergeCell ref="H50:I50"/>
    <mergeCell ref="K50:L50"/>
    <mergeCell ref="P50:Q50"/>
    <mergeCell ref="R50:S50"/>
    <mergeCell ref="T50:U50"/>
    <mergeCell ref="C49:D49"/>
    <mergeCell ref="H49:I49"/>
    <mergeCell ref="K49:L49"/>
    <mergeCell ref="P49:Q49"/>
    <mergeCell ref="R49:S49"/>
    <mergeCell ref="T49:U49"/>
    <mergeCell ref="C52:D52"/>
    <mergeCell ref="H52:I52"/>
    <mergeCell ref="K52:L52"/>
    <mergeCell ref="P52:Q52"/>
    <mergeCell ref="R52:S52"/>
    <mergeCell ref="T52:U52"/>
    <mergeCell ref="C51:D51"/>
    <mergeCell ref="H51:I51"/>
    <mergeCell ref="K51:L51"/>
    <mergeCell ref="P51:Q51"/>
    <mergeCell ref="R51:S51"/>
    <mergeCell ref="T51:U51"/>
    <mergeCell ref="C54:D54"/>
    <mergeCell ref="H54:I54"/>
    <mergeCell ref="K54:L54"/>
    <mergeCell ref="P54:Q54"/>
    <mergeCell ref="R54:S54"/>
    <mergeCell ref="T54:U54"/>
    <mergeCell ref="C53:D53"/>
    <mergeCell ref="H53:I53"/>
    <mergeCell ref="K53:L53"/>
    <mergeCell ref="P53:Q53"/>
    <mergeCell ref="R53:S53"/>
    <mergeCell ref="T53:U53"/>
    <mergeCell ref="C56:D56"/>
    <mergeCell ref="H56:I56"/>
    <mergeCell ref="K56:L56"/>
    <mergeCell ref="P56:Q56"/>
    <mergeCell ref="R56:S56"/>
    <mergeCell ref="T56:U56"/>
    <mergeCell ref="C55:D55"/>
    <mergeCell ref="H55:I55"/>
    <mergeCell ref="K55:L55"/>
    <mergeCell ref="P55:Q55"/>
    <mergeCell ref="R55:S55"/>
    <mergeCell ref="T55:U55"/>
    <mergeCell ref="C58:D58"/>
    <mergeCell ref="H58:I58"/>
    <mergeCell ref="K58:L58"/>
    <mergeCell ref="P58:Q58"/>
    <mergeCell ref="R58:S58"/>
    <mergeCell ref="T58:U58"/>
    <mergeCell ref="C57:D57"/>
    <mergeCell ref="H57:I57"/>
    <mergeCell ref="K57:L57"/>
    <mergeCell ref="P57:Q57"/>
    <mergeCell ref="R57:S57"/>
    <mergeCell ref="T57:U57"/>
    <mergeCell ref="C60:D60"/>
    <mergeCell ref="H60:I60"/>
    <mergeCell ref="K60:L60"/>
    <mergeCell ref="P60:Q60"/>
    <mergeCell ref="R60:S60"/>
    <mergeCell ref="T60:U60"/>
    <mergeCell ref="C59:D59"/>
    <mergeCell ref="H59:I59"/>
    <mergeCell ref="K59:L59"/>
    <mergeCell ref="P59:Q59"/>
    <mergeCell ref="R59:S59"/>
    <mergeCell ref="T59:U59"/>
    <mergeCell ref="C62:D62"/>
    <mergeCell ref="H62:I62"/>
    <mergeCell ref="K62:L62"/>
    <mergeCell ref="P62:Q62"/>
    <mergeCell ref="R62:S62"/>
    <mergeCell ref="T62:U62"/>
    <mergeCell ref="C61:D61"/>
    <mergeCell ref="H61:I61"/>
    <mergeCell ref="K61:L61"/>
    <mergeCell ref="P61:Q61"/>
    <mergeCell ref="R61:S61"/>
    <mergeCell ref="T61:U61"/>
    <mergeCell ref="C64:D64"/>
    <mergeCell ref="H64:I64"/>
    <mergeCell ref="K64:L64"/>
    <mergeCell ref="P64:Q64"/>
    <mergeCell ref="R64:S64"/>
    <mergeCell ref="T64:U64"/>
    <mergeCell ref="C63:D63"/>
    <mergeCell ref="H63:I63"/>
    <mergeCell ref="K63:L63"/>
    <mergeCell ref="P63:Q63"/>
    <mergeCell ref="R63:S63"/>
    <mergeCell ref="T63:U63"/>
    <mergeCell ref="C66:D66"/>
    <mergeCell ref="H66:I66"/>
    <mergeCell ref="K66:L66"/>
    <mergeCell ref="P66:Q66"/>
    <mergeCell ref="R66:S66"/>
    <mergeCell ref="T66:U66"/>
    <mergeCell ref="C65:D65"/>
    <mergeCell ref="H65:I65"/>
    <mergeCell ref="K65:L65"/>
    <mergeCell ref="P65:Q65"/>
    <mergeCell ref="R65:S65"/>
    <mergeCell ref="T65:U65"/>
    <mergeCell ref="C68:D68"/>
    <mergeCell ref="H68:I68"/>
    <mergeCell ref="K68:L68"/>
    <mergeCell ref="P68:Q68"/>
    <mergeCell ref="R68:S68"/>
    <mergeCell ref="T68:U68"/>
    <mergeCell ref="C67:D67"/>
    <mergeCell ref="H67:I67"/>
    <mergeCell ref="K67:L67"/>
    <mergeCell ref="P67:Q67"/>
    <mergeCell ref="R67:S67"/>
    <mergeCell ref="T67:U67"/>
    <mergeCell ref="C70:D70"/>
    <mergeCell ref="H70:I70"/>
    <mergeCell ref="K70:L70"/>
    <mergeCell ref="P70:Q70"/>
    <mergeCell ref="R70:S70"/>
    <mergeCell ref="T70:U70"/>
    <mergeCell ref="C69:D69"/>
    <mergeCell ref="H69:I69"/>
    <mergeCell ref="K69:L69"/>
    <mergeCell ref="P69:Q69"/>
    <mergeCell ref="R69:S69"/>
    <mergeCell ref="T69:U69"/>
    <mergeCell ref="C72:D72"/>
    <mergeCell ref="H72:I72"/>
    <mergeCell ref="K72:L72"/>
    <mergeCell ref="P72:Q72"/>
    <mergeCell ref="R72:S72"/>
    <mergeCell ref="T72:U72"/>
    <mergeCell ref="C71:D71"/>
    <mergeCell ref="H71:I71"/>
    <mergeCell ref="K71:L71"/>
    <mergeCell ref="P71:Q71"/>
    <mergeCell ref="R71:S71"/>
    <mergeCell ref="T71:U71"/>
    <mergeCell ref="C74:D74"/>
    <mergeCell ref="H74:I74"/>
    <mergeCell ref="K74:L74"/>
    <mergeCell ref="P74:Q74"/>
    <mergeCell ref="R74:S74"/>
    <mergeCell ref="T74:U74"/>
    <mergeCell ref="C73:D73"/>
    <mergeCell ref="H73:I73"/>
    <mergeCell ref="K73:L73"/>
    <mergeCell ref="P73:Q73"/>
    <mergeCell ref="R73:S73"/>
    <mergeCell ref="T73:U73"/>
    <mergeCell ref="C76:D76"/>
    <mergeCell ref="H76:I76"/>
    <mergeCell ref="K76:L76"/>
    <mergeCell ref="P76:Q76"/>
    <mergeCell ref="R76:S76"/>
    <mergeCell ref="T76:U76"/>
    <mergeCell ref="C75:D75"/>
    <mergeCell ref="H75:I75"/>
    <mergeCell ref="K75:L75"/>
    <mergeCell ref="P75:Q75"/>
    <mergeCell ref="R75:S75"/>
    <mergeCell ref="T75:U75"/>
    <mergeCell ref="C78:D78"/>
    <mergeCell ref="H78:I78"/>
    <mergeCell ref="K78:L78"/>
    <mergeCell ref="P78:Q78"/>
    <mergeCell ref="R78:S78"/>
    <mergeCell ref="T78:U78"/>
    <mergeCell ref="C77:D77"/>
    <mergeCell ref="H77:I77"/>
    <mergeCell ref="K77:L77"/>
    <mergeCell ref="P77:Q77"/>
    <mergeCell ref="R77:S77"/>
    <mergeCell ref="T77:U77"/>
    <mergeCell ref="C80:D80"/>
    <mergeCell ref="H80:I80"/>
    <mergeCell ref="K80:L80"/>
    <mergeCell ref="P80:Q80"/>
    <mergeCell ref="R80:S80"/>
    <mergeCell ref="T80:U80"/>
    <mergeCell ref="C79:D79"/>
    <mergeCell ref="H79:I79"/>
    <mergeCell ref="K79:L79"/>
    <mergeCell ref="P79:Q79"/>
    <mergeCell ref="R79:S79"/>
    <mergeCell ref="T79:U79"/>
    <mergeCell ref="C82:D82"/>
    <mergeCell ref="H82:I82"/>
    <mergeCell ref="K82:L82"/>
    <mergeCell ref="P82:Q82"/>
    <mergeCell ref="R82:S82"/>
    <mergeCell ref="T82:U82"/>
    <mergeCell ref="C81:D81"/>
    <mergeCell ref="H81:I81"/>
    <mergeCell ref="K81:L81"/>
    <mergeCell ref="P81:Q81"/>
    <mergeCell ref="R81:S81"/>
    <mergeCell ref="T81:U81"/>
    <mergeCell ref="C84:D84"/>
    <mergeCell ref="H84:I84"/>
    <mergeCell ref="K84:L84"/>
    <mergeCell ref="P84:Q84"/>
    <mergeCell ref="R84:S84"/>
    <mergeCell ref="T84:U84"/>
    <mergeCell ref="C83:D83"/>
    <mergeCell ref="H83:I83"/>
    <mergeCell ref="K83:L83"/>
    <mergeCell ref="P83:Q83"/>
    <mergeCell ref="R83:S83"/>
    <mergeCell ref="T83:U83"/>
    <mergeCell ref="C86:D86"/>
    <mergeCell ref="H86:I86"/>
    <mergeCell ref="K86:L86"/>
    <mergeCell ref="P86:Q86"/>
    <mergeCell ref="R86:S86"/>
    <mergeCell ref="T86:U86"/>
    <mergeCell ref="C85:D85"/>
    <mergeCell ref="H85:I85"/>
    <mergeCell ref="K85:L85"/>
    <mergeCell ref="P85:Q85"/>
    <mergeCell ref="R85:S85"/>
    <mergeCell ref="T85:U85"/>
    <mergeCell ref="C88:D88"/>
    <mergeCell ref="H88:I88"/>
    <mergeCell ref="K88:L88"/>
    <mergeCell ref="P88:Q88"/>
    <mergeCell ref="R88:S88"/>
    <mergeCell ref="T88:U88"/>
    <mergeCell ref="C87:D87"/>
    <mergeCell ref="H87:I87"/>
    <mergeCell ref="K87:L87"/>
    <mergeCell ref="P87:Q87"/>
    <mergeCell ref="R87:S87"/>
    <mergeCell ref="T87:U87"/>
    <mergeCell ref="C90:D90"/>
    <mergeCell ref="H90:I90"/>
    <mergeCell ref="K90:L90"/>
    <mergeCell ref="P90:Q90"/>
    <mergeCell ref="R90:S90"/>
    <mergeCell ref="T90:U90"/>
    <mergeCell ref="C89:D89"/>
    <mergeCell ref="H89:I89"/>
    <mergeCell ref="K89:L89"/>
    <mergeCell ref="P89:Q89"/>
    <mergeCell ref="R89:S89"/>
    <mergeCell ref="T89:U89"/>
    <mergeCell ref="C92:D92"/>
    <mergeCell ref="H92:I92"/>
    <mergeCell ref="K92:L92"/>
    <mergeCell ref="P92:Q92"/>
    <mergeCell ref="R92:S92"/>
    <mergeCell ref="T92:U92"/>
    <mergeCell ref="C91:D91"/>
    <mergeCell ref="H91:I91"/>
    <mergeCell ref="K91:L91"/>
    <mergeCell ref="P91:Q91"/>
    <mergeCell ref="R91:S91"/>
    <mergeCell ref="T91:U91"/>
    <mergeCell ref="C94:D94"/>
    <mergeCell ref="H94:I94"/>
    <mergeCell ref="K94:L94"/>
    <mergeCell ref="P94:Q94"/>
    <mergeCell ref="R94:S94"/>
    <mergeCell ref="T94:U94"/>
    <mergeCell ref="C93:D93"/>
    <mergeCell ref="H93:I93"/>
    <mergeCell ref="K93:L93"/>
    <mergeCell ref="P93:Q93"/>
    <mergeCell ref="R93:S93"/>
    <mergeCell ref="T93:U93"/>
    <mergeCell ref="C96:D96"/>
    <mergeCell ref="H96:I96"/>
    <mergeCell ref="K96:L96"/>
    <mergeCell ref="P96:Q96"/>
    <mergeCell ref="R96:S96"/>
    <mergeCell ref="T96:U96"/>
    <mergeCell ref="C95:D95"/>
    <mergeCell ref="H95:I95"/>
    <mergeCell ref="K95:L95"/>
    <mergeCell ref="P95:Q95"/>
    <mergeCell ref="R95:S95"/>
    <mergeCell ref="T95:U95"/>
    <mergeCell ref="C98:D98"/>
    <mergeCell ref="H98:I98"/>
    <mergeCell ref="K98:L98"/>
    <mergeCell ref="P98:Q98"/>
    <mergeCell ref="R98:S98"/>
    <mergeCell ref="T98:U98"/>
    <mergeCell ref="C97:D97"/>
    <mergeCell ref="H97:I97"/>
    <mergeCell ref="K97:L97"/>
    <mergeCell ref="P97:Q97"/>
    <mergeCell ref="R97:S97"/>
    <mergeCell ref="T97:U97"/>
    <mergeCell ref="C100:D100"/>
    <mergeCell ref="H100:I100"/>
    <mergeCell ref="K100:L100"/>
    <mergeCell ref="P100:Q100"/>
    <mergeCell ref="R100:S100"/>
    <mergeCell ref="T100:U100"/>
    <mergeCell ref="C99:D99"/>
    <mergeCell ref="H99:I99"/>
    <mergeCell ref="K99:L99"/>
    <mergeCell ref="P99:Q99"/>
    <mergeCell ref="R99:S99"/>
    <mergeCell ref="T99:U99"/>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8:D108"/>
    <mergeCell ref="H108:I108"/>
    <mergeCell ref="K108:L108"/>
    <mergeCell ref="P108:Q108"/>
    <mergeCell ref="R108:S108"/>
    <mergeCell ref="T108:U108"/>
    <mergeCell ref="C107:D107"/>
    <mergeCell ref="H107:I107"/>
    <mergeCell ref="K107:L107"/>
    <mergeCell ref="P107:Q107"/>
    <mergeCell ref="R107:S107"/>
    <mergeCell ref="T107:U107"/>
  </mergeCells>
  <phoneticPr fontId="2"/>
  <conditionalFormatting sqref="G63 G65 G81:G108">
    <cfRule type="cellIs" dxfId="175" priority="283" stopIfTrue="1" operator="equal">
      <formula>"買"</formula>
    </cfRule>
    <cfRule type="cellIs" dxfId="174" priority="284" stopIfTrue="1" operator="equal">
      <formula>"売"</formula>
    </cfRule>
  </conditionalFormatting>
  <conditionalFormatting sqref="G74">
    <cfRule type="cellIs" dxfId="173" priority="177" stopIfTrue="1" operator="equal">
      <formula>"買"</formula>
    </cfRule>
    <cfRule type="cellIs" dxfId="172" priority="178" stopIfTrue="1" operator="equal">
      <formula>"売"</formula>
    </cfRule>
  </conditionalFormatting>
  <conditionalFormatting sqref="G61">
    <cfRule type="cellIs" dxfId="171" priority="199" stopIfTrue="1" operator="equal">
      <formula>"買"</formula>
    </cfRule>
    <cfRule type="cellIs" dxfId="170" priority="200" stopIfTrue="1" operator="equal">
      <formula>"売"</formula>
    </cfRule>
  </conditionalFormatting>
  <conditionalFormatting sqref="G62">
    <cfRule type="cellIs" dxfId="169" priority="197" stopIfTrue="1" operator="equal">
      <formula>"買"</formula>
    </cfRule>
    <cfRule type="cellIs" dxfId="168" priority="198" stopIfTrue="1" operator="equal">
      <formula>"売"</formula>
    </cfRule>
  </conditionalFormatting>
  <conditionalFormatting sqref="G64">
    <cfRule type="cellIs" dxfId="167" priority="195" stopIfTrue="1" operator="equal">
      <formula>"買"</formula>
    </cfRule>
    <cfRule type="cellIs" dxfId="166" priority="196" stopIfTrue="1" operator="equal">
      <formula>"売"</formula>
    </cfRule>
  </conditionalFormatting>
  <conditionalFormatting sqref="G66">
    <cfRule type="cellIs" dxfId="165" priority="193" stopIfTrue="1" operator="equal">
      <formula>"買"</formula>
    </cfRule>
    <cfRule type="cellIs" dxfId="164" priority="194" stopIfTrue="1" operator="equal">
      <formula>"売"</formula>
    </cfRule>
  </conditionalFormatting>
  <conditionalFormatting sqref="G67">
    <cfRule type="cellIs" dxfId="163" priority="191" stopIfTrue="1" operator="equal">
      <formula>"買"</formula>
    </cfRule>
    <cfRule type="cellIs" dxfId="162" priority="192" stopIfTrue="1" operator="equal">
      <formula>"売"</formula>
    </cfRule>
  </conditionalFormatting>
  <conditionalFormatting sqref="G68">
    <cfRule type="cellIs" dxfId="161" priority="189" stopIfTrue="1" operator="equal">
      <formula>"買"</formula>
    </cfRule>
    <cfRule type="cellIs" dxfId="160" priority="190" stopIfTrue="1" operator="equal">
      <formula>"売"</formula>
    </cfRule>
  </conditionalFormatting>
  <conditionalFormatting sqref="G69">
    <cfRule type="cellIs" dxfId="159" priority="187" stopIfTrue="1" operator="equal">
      <formula>"買"</formula>
    </cfRule>
    <cfRule type="cellIs" dxfId="158" priority="188" stopIfTrue="1" operator="equal">
      <formula>"売"</formula>
    </cfRule>
  </conditionalFormatting>
  <conditionalFormatting sqref="G70">
    <cfRule type="cellIs" dxfId="157" priority="185" stopIfTrue="1" operator="equal">
      <formula>"買"</formula>
    </cfRule>
    <cfRule type="cellIs" dxfId="156" priority="186" stopIfTrue="1" operator="equal">
      <formula>"売"</formula>
    </cfRule>
  </conditionalFormatting>
  <conditionalFormatting sqref="G71">
    <cfRule type="cellIs" dxfId="155" priority="183" stopIfTrue="1" operator="equal">
      <formula>"買"</formula>
    </cfRule>
    <cfRule type="cellIs" dxfId="154" priority="184" stopIfTrue="1" operator="equal">
      <formula>"売"</formula>
    </cfRule>
  </conditionalFormatting>
  <conditionalFormatting sqref="G72">
    <cfRule type="cellIs" dxfId="153" priority="181" stopIfTrue="1" operator="equal">
      <formula>"買"</formula>
    </cfRule>
    <cfRule type="cellIs" dxfId="152" priority="182" stopIfTrue="1" operator="equal">
      <formula>"売"</formula>
    </cfRule>
  </conditionalFormatting>
  <conditionalFormatting sqref="G73">
    <cfRule type="cellIs" dxfId="151" priority="179" stopIfTrue="1" operator="equal">
      <formula>"買"</formula>
    </cfRule>
    <cfRule type="cellIs" dxfId="150" priority="180" stopIfTrue="1" operator="equal">
      <formula>"売"</formula>
    </cfRule>
  </conditionalFormatting>
  <conditionalFormatting sqref="G75">
    <cfRule type="cellIs" dxfId="149" priority="175" stopIfTrue="1" operator="equal">
      <formula>"買"</formula>
    </cfRule>
    <cfRule type="cellIs" dxfId="148" priority="176" stopIfTrue="1" operator="equal">
      <formula>"売"</formula>
    </cfRule>
  </conditionalFormatting>
  <conditionalFormatting sqref="G76">
    <cfRule type="cellIs" dxfId="147" priority="173" stopIfTrue="1" operator="equal">
      <formula>"買"</formula>
    </cfRule>
    <cfRule type="cellIs" dxfId="146" priority="174" stopIfTrue="1" operator="equal">
      <formula>"売"</formula>
    </cfRule>
  </conditionalFormatting>
  <conditionalFormatting sqref="G77">
    <cfRule type="cellIs" dxfId="145" priority="171" stopIfTrue="1" operator="equal">
      <formula>"買"</formula>
    </cfRule>
    <cfRule type="cellIs" dxfId="144" priority="172" stopIfTrue="1" operator="equal">
      <formula>"売"</formula>
    </cfRule>
  </conditionalFormatting>
  <conditionalFormatting sqref="G78">
    <cfRule type="cellIs" dxfId="143" priority="169" stopIfTrue="1" operator="equal">
      <formula>"買"</formula>
    </cfRule>
    <cfRule type="cellIs" dxfId="142" priority="170" stopIfTrue="1" operator="equal">
      <formula>"売"</formula>
    </cfRule>
  </conditionalFormatting>
  <conditionalFormatting sqref="G79">
    <cfRule type="cellIs" dxfId="141" priority="167" stopIfTrue="1" operator="equal">
      <formula>"買"</formula>
    </cfRule>
    <cfRule type="cellIs" dxfId="140" priority="168" stopIfTrue="1" operator="equal">
      <formula>"売"</formula>
    </cfRule>
  </conditionalFormatting>
  <conditionalFormatting sqref="G80">
    <cfRule type="cellIs" dxfId="139" priority="165" stopIfTrue="1" operator="equal">
      <formula>"買"</formula>
    </cfRule>
    <cfRule type="cellIs" dxfId="138" priority="166" stopIfTrue="1" operator="equal">
      <formula>"売"</formula>
    </cfRule>
  </conditionalFormatting>
  <conditionalFormatting sqref="G19">
    <cfRule type="cellIs" dxfId="137" priority="145" stopIfTrue="1" operator="equal">
      <formula>"買"</formula>
    </cfRule>
    <cfRule type="cellIs" dxfId="136" priority="146" stopIfTrue="1" operator="equal">
      <formula>"売"</formula>
    </cfRule>
  </conditionalFormatting>
  <conditionalFormatting sqref="G28">
    <cfRule type="cellIs" dxfId="135" priority="131" stopIfTrue="1" operator="equal">
      <formula>"買"</formula>
    </cfRule>
    <cfRule type="cellIs" dxfId="134" priority="132" stopIfTrue="1" operator="equal">
      <formula>"売"</formula>
    </cfRule>
  </conditionalFormatting>
  <conditionalFormatting sqref="G42">
    <cfRule type="cellIs" dxfId="133" priority="101" stopIfTrue="1" operator="equal">
      <formula>"買"</formula>
    </cfRule>
    <cfRule type="cellIs" dxfId="132" priority="102" stopIfTrue="1" operator="equal">
      <formula>"売"</formula>
    </cfRule>
  </conditionalFormatting>
  <conditionalFormatting sqref="G11">
    <cfRule type="cellIs" dxfId="131" priority="93" stopIfTrue="1" operator="equal">
      <formula>"買"</formula>
    </cfRule>
    <cfRule type="cellIs" dxfId="130" priority="94" stopIfTrue="1" operator="equal">
      <formula>"売"</formula>
    </cfRule>
  </conditionalFormatting>
  <conditionalFormatting sqref="G9">
    <cfRule type="cellIs" dxfId="129" priority="97" stopIfTrue="1" operator="equal">
      <formula>"買"</formula>
    </cfRule>
    <cfRule type="cellIs" dxfId="128" priority="98" stopIfTrue="1" operator="equal">
      <formula>"売"</formula>
    </cfRule>
  </conditionalFormatting>
  <conditionalFormatting sqref="G10">
    <cfRule type="cellIs" dxfId="127" priority="95" stopIfTrue="1" operator="equal">
      <formula>"買"</formula>
    </cfRule>
    <cfRule type="cellIs" dxfId="126" priority="96" stopIfTrue="1" operator="equal">
      <formula>"売"</formula>
    </cfRule>
  </conditionalFormatting>
  <conditionalFormatting sqref="G12">
    <cfRule type="cellIs" dxfId="125" priority="91" stopIfTrue="1" operator="equal">
      <formula>"買"</formula>
    </cfRule>
    <cfRule type="cellIs" dxfId="124" priority="92" stopIfTrue="1" operator="equal">
      <formula>"売"</formula>
    </cfRule>
  </conditionalFormatting>
  <conditionalFormatting sqref="G13">
    <cfRule type="cellIs" dxfId="123" priority="89" stopIfTrue="1" operator="equal">
      <formula>"買"</formula>
    </cfRule>
    <cfRule type="cellIs" dxfId="122" priority="90" stopIfTrue="1" operator="equal">
      <formula>"売"</formula>
    </cfRule>
  </conditionalFormatting>
  <conditionalFormatting sqref="G14">
    <cfRule type="cellIs" dxfId="121" priority="87" stopIfTrue="1" operator="equal">
      <formula>"買"</formula>
    </cfRule>
    <cfRule type="cellIs" dxfId="120" priority="88" stopIfTrue="1" operator="equal">
      <formula>"売"</formula>
    </cfRule>
  </conditionalFormatting>
  <conditionalFormatting sqref="G15">
    <cfRule type="cellIs" dxfId="119" priority="85" stopIfTrue="1" operator="equal">
      <formula>"買"</formula>
    </cfRule>
    <cfRule type="cellIs" dxfId="118" priority="86" stopIfTrue="1" operator="equal">
      <formula>"売"</formula>
    </cfRule>
  </conditionalFormatting>
  <conditionalFormatting sqref="G16">
    <cfRule type="cellIs" dxfId="117" priority="83" stopIfTrue="1" operator="equal">
      <formula>"買"</formula>
    </cfRule>
    <cfRule type="cellIs" dxfId="116" priority="84" stopIfTrue="1" operator="equal">
      <formula>"売"</formula>
    </cfRule>
  </conditionalFormatting>
  <conditionalFormatting sqref="G17">
    <cfRule type="cellIs" dxfId="115" priority="81" stopIfTrue="1" operator="equal">
      <formula>"買"</formula>
    </cfRule>
    <cfRule type="cellIs" dxfId="114" priority="82" stopIfTrue="1" operator="equal">
      <formula>"売"</formula>
    </cfRule>
  </conditionalFormatting>
  <conditionalFormatting sqref="G18">
    <cfRule type="cellIs" dxfId="113" priority="79" stopIfTrue="1" operator="equal">
      <formula>"買"</formula>
    </cfRule>
    <cfRule type="cellIs" dxfId="112" priority="80" stopIfTrue="1" operator="equal">
      <formula>"売"</formula>
    </cfRule>
  </conditionalFormatting>
  <conditionalFormatting sqref="G20">
    <cfRule type="cellIs" dxfId="111" priority="77" stopIfTrue="1" operator="equal">
      <formula>"買"</formula>
    </cfRule>
    <cfRule type="cellIs" dxfId="110" priority="78" stopIfTrue="1" operator="equal">
      <formula>"売"</formula>
    </cfRule>
  </conditionalFormatting>
  <conditionalFormatting sqref="G21">
    <cfRule type="cellIs" dxfId="109" priority="75" stopIfTrue="1" operator="equal">
      <formula>"買"</formula>
    </cfRule>
    <cfRule type="cellIs" dxfId="108" priority="76" stopIfTrue="1" operator="equal">
      <formula>"売"</formula>
    </cfRule>
  </conditionalFormatting>
  <conditionalFormatting sqref="G22">
    <cfRule type="cellIs" dxfId="107" priority="73" stopIfTrue="1" operator="equal">
      <formula>"買"</formula>
    </cfRule>
    <cfRule type="cellIs" dxfId="106" priority="74" stopIfTrue="1" operator="equal">
      <formula>"売"</formula>
    </cfRule>
  </conditionalFormatting>
  <conditionalFormatting sqref="G23">
    <cfRule type="cellIs" dxfId="105" priority="71" stopIfTrue="1" operator="equal">
      <formula>"買"</formula>
    </cfRule>
    <cfRule type="cellIs" dxfId="104" priority="72" stopIfTrue="1" operator="equal">
      <formula>"売"</formula>
    </cfRule>
  </conditionalFormatting>
  <conditionalFormatting sqref="G24">
    <cfRule type="cellIs" dxfId="103" priority="69" stopIfTrue="1" operator="equal">
      <formula>"買"</formula>
    </cfRule>
    <cfRule type="cellIs" dxfId="102" priority="70" stopIfTrue="1" operator="equal">
      <formula>"売"</formula>
    </cfRule>
  </conditionalFormatting>
  <conditionalFormatting sqref="G25">
    <cfRule type="cellIs" dxfId="101" priority="67" stopIfTrue="1" operator="equal">
      <formula>"買"</formula>
    </cfRule>
    <cfRule type="cellIs" dxfId="100" priority="68" stopIfTrue="1" operator="equal">
      <formula>"売"</formula>
    </cfRule>
  </conditionalFormatting>
  <conditionalFormatting sqref="G26">
    <cfRule type="cellIs" dxfId="99" priority="65" stopIfTrue="1" operator="equal">
      <formula>"買"</formula>
    </cfRule>
    <cfRule type="cellIs" dxfId="98" priority="66" stopIfTrue="1" operator="equal">
      <formula>"売"</formula>
    </cfRule>
  </conditionalFormatting>
  <conditionalFormatting sqref="G27">
    <cfRule type="cellIs" dxfId="97" priority="63" stopIfTrue="1" operator="equal">
      <formula>"買"</formula>
    </cfRule>
    <cfRule type="cellIs" dxfId="96" priority="64" stopIfTrue="1" operator="equal">
      <formula>"売"</formula>
    </cfRule>
  </conditionalFormatting>
  <conditionalFormatting sqref="G29">
    <cfRule type="cellIs" dxfId="95" priority="61" stopIfTrue="1" operator="equal">
      <formula>"買"</formula>
    </cfRule>
    <cfRule type="cellIs" dxfId="94" priority="62" stopIfTrue="1" operator="equal">
      <formula>"売"</formula>
    </cfRule>
  </conditionalFormatting>
  <conditionalFormatting sqref="G30">
    <cfRule type="cellIs" dxfId="93" priority="59" stopIfTrue="1" operator="equal">
      <formula>"買"</formula>
    </cfRule>
    <cfRule type="cellIs" dxfId="92" priority="60" stopIfTrue="1" operator="equal">
      <formula>"売"</formula>
    </cfRule>
  </conditionalFormatting>
  <conditionalFormatting sqref="G31">
    <cfRule type="cellIs" dxfId="91" priority="57" stopIfTrue="1" operator="equal">
      <formula>"買"</formula>
    </cfRule>
    <cfRule type="cellIs" dxfId="90" priority="58" stopIfTrue="1" operator="equal">
      <formula>"売"</formula>
    </cfRule>
  </conditionalFormatting>
  <conditionalFormatting sqref="G32">
    <cfRule type="cellIs" dxfId="89" priority="55" stopIfTrue="1" operator="equal">
      <formula>"買"</formula>
    </cfRule>
    <cfRule type="cellIs" dxfId="88" priority="56" stopIfTrue="1" operator="equal">
      <formula>"売"</formula>
    </cfRule>
  </conditionalFormatting>
  <conditionalFormatting sqref="G33">
    <cfRule type="cellIs" dxfId="87" priority="53" stopIfTrue="1" operator="equal">
      <formula>"買"</formula>
    </cfRule>
    <cfRule type="cellIs" dxfId="86" priority="54" stopIfTrue="1" operator="equal">
      <formula>"売"</formula>
    </cfRule>
  </conditionalFormatting>
  <conditionalFormatting sqref="G34">
    <cfRule type="cellIs" dxfId="85" priority="51" stopIfTrue="1" operator="equal">
      <formula>"買"</formula>
    </cfRule>
    <cfRule type="cellIs" dxfId="84" priority="52" stopIfTrue="1" operator="equal">
      <formula>"売"</formula>
    </cfRule>
  </conditionalFormatting>
  <conditionalFormatting sqref="G35">
    <cfRule type="cellIs" dxfId="83" priority="49" stopIfTrue="1" operator="equal">
      <formula>"買"</formula>
    </cfRule>
    <cfRule type="cellIs" dxfId="82" priority="50" stopIfTrue="1" operator="equal">
      <formula>"売"</formula>
    </cfRule>
  </conditionalFormatting>
  <conditionalFormatting sqref="G36">
    <cfRule type="cellIs" dxfId="81" priority="47" stopIfTrue="1" operator="equal">
      <formula>"買"</formula>
    </cfRule>
    <cfRule type="cellIs" dxfId="80" priority="48" stopIfTrue="1" operator="equal">
      <formula>"売"</formula>
    </cfRule>
  </conditionalFormatting>
  <conditionalFormatting sqref="G37">
    <cfRule type="cellIs" dxfId="79" priority="45" stopIfTrue="1" operator="equal">
      <formula>"買"</formula>
    </cfRule>
    <cfRule type="cellIs" dxfId="78" priority="46" stopIfTrue="1" operator="equal">
      <formula>"売"</formula>
    </cfRule>
  </conditionalFormatting>
  <conditionalFormatting sqref="G38">
    <cfRule type="cellIs" dxfId="77" priority="43" stopIfTrue="1" operator="equal">
      <formula>"買"</formula>
    </cfRule>
    <cfRule type="cellIs" dxfId="76" priority="44" stopIfTrue="1" operator="equal">
      <formula>"売"</formula>
    </cfRule>
  </conditionalFormatting>
  <conditionalFormatting sqref="G39">
    <cfRule type="cellIs" dxfId="75" priority="41" stopIfTrue="1" operator="equal">
      <formula>"買"</formula>
    </cfRule>
    <cfRule type="cellIs" dxfId="74" priority="42" stopIfTrue="1" operator="equal">
      <formula>"売"</formula>
    </cfRule>
  </conditionalFormatting>
  <conditionalFormatting sqref="G40">
    <cfRule type="cellIs" dxfId="73" priority="39" stopIfTrue="1" operator="equal">
      <formula>"買"</formula>
    </cfRule>
    <cfRule type="cellIs" dxfId="72" priority="40" stopIfTrue="1" operator="equal">
      <formula>"売"</formula>
    </cfRule>
  </conditionalFormatting>
  <conditionalFormatting sqref="G41">
    <cfRule type="cellIs" dxfId="71" priority="37" stopIfTrue="1" operator="equal">
      <formula>"買"</formula>
    </cfRule>
    <cfRule type="cellIs" dxfId="70" priority="38" stopIfTrue="1" operator="equal">
      <formula>"売"</formula>
    </cfRule>
  </conditionalFormatting>
  <conditionalFormatting sqref="G43">
    <cfRule type="cellIs" dxfId="69" priority="35" stopIfTrue="1" operator="equal">
      <formula>"買"</formula>
    </cfRule>
    <cfRule type="cellIs" dxfId="68" priority="36" stopIfTrue="1" operator="equal">
      <formula>"売"</formula>
    </cfRule>
  </conditionalFormatting>
  <conditionalFormatting sqref="G44">
    <cfRule type="cellIs" dxfId="67" priority="33" stopIfTrue="1" operator="equal">
      <formula>"買"</formula>
    </cfRule>
    <cfRule type="cellIs" dxfId="66" priority="34" stopIfTrue="1" operator="equal">
      <formula>"売"</formula>
    </cfRule>
  </conditionalFormatting>
  <conditionalFormatting sqref="G45">
    <cfRule type="cellIs" dxfId="65" priority="31" stopIfTrue="1" operator="equal">
      <formula>"買"</formula>
    </cfRule>
    <cfRule type="cellIs" dxfId="64" priority="32" stopIfTrue="1" operator="equal">
      <formula>"売"</formula>
    </cfRule>
  </conditionalFormatting>
  <conditionalFormatting sqref="G46">
    <cfRule type="cellIs" dxfId="63" priority="29" stopIfTrue="1" operator="equal">
      <formula>"買"</formula>
    </cfRule>
    <cfRule type="cellIs" dxfId="62" priority="30" stopIfTrue="1" operator="equal">
      <formula>"売"</formula>
    </cfRule>
  </conditionalFormatting>
  <conditionalFormatting sqref="G47">
    <cfRule type="cellIs" dxfId="61" priority="27" stopIfTrue="1" operator="equal">
      <formula>"買"</formula>
    </cfRule>
    <cfRule type="cellIs" dxfId="60" priority="28" stopIfTrue="1" operator="equal">
      <formula>"売"</formula>
    </cfRule>
  </conditionalFormatting>
  <conditionalFormatting sqref="G48">
    <cfRule type="cellIs" dxfId="59" priority="25" stopIfTrue="1" operator="equal">
      <formula>"買"</formula>
    </cfRule>
    <cfRule type="cellIs" dxfId="58" priority="26" stopIfTrue="1" operator="equal">
      <formula>"売"</formula>
    </cfRule>
  </conditionalFormatting>
  <conditionalFormatting sqref="G49">
    <cfRule type="cellIs" dxfId="57" priority="23" stopIfTrue="1" operator="equal">
      <formula>"買"</formula>
    </cfRule>
    <cfRule type="cellIs" dxfId="56" priority="24" stopIfTrue="1" operator="equal">
      <formula>"売"</formula>
    </cfRule>
  </conditionalFormatting>
  <conditionalFormatting sqref="G50">
    <cfRule type="cellIs" dxfId="55" priority="21" stopIfTrue="1" operator="equal">
      <formula>"買"</formula>
    </cfRule>
    <cfRule type="cellIs" dxfId="54" priority="22" stopIfTrue="1" operator="equal">
      <formula>"売"</formula>
    </cfRule>
  </conditionalFormatting>
  <conditionalFormatting sqref="G51">
    <cfRule type="cellIs" dxfId="53" priority="19" stopIfTrue="1" operator="equal">
      <formula>"買"</formula>
    </cfRule>
    <cfRule type="cellIs" dxfId="52" priority="20" stopIfTrue="1" operator="equal">
      <formula>"売"</formula>
    </cfRule>
  </conditionalFormatting>
  <conditionalFormatting sqref="G52">
    <cfRule type="cellIs" dxfId="51" priority="17" stopIfTrue="1" operator="equal">
      <formula>"買"</formula>
    </cfRule>
    <cfRule type="cellIs" dxfId="50" priority="18" stopIfTrue="1" operator="equal">
      <formula>"売"</formula>
    </cfRule>
  </conditionalFormatting>
  <conditionalFormatting sqref="G53">
    <cfRule type="cellIs" dxfId="49" priority="15" stopIfTrue="1" operator="equal">
      <formula>"買"</formula>
    </cfRule>
    <cfRule type="cellIs" dxfId="48" priority="16" stopIfTrue="1" operator="equal">
      <formula>"売"</formula>
    </cfRule>
  </conditionalFormatting>
  <conditionalFormatting sqref="G54">
    <cfRule type="cellIs" dxfId="47" priority="13" stopIfTrue="1" operator="equal">
      <formula>"買"</formula>
    </cfRule>
    <cfRule type="cellIs" dxfId="46" priority="14" stopIfTrue="1" operator="equal">
      <formula>"売"</formula>
    </cfRule>
  </conditionalFormatting>
  <conditionalFormatting sqref="G55">
    <cfRule type="cellIs" dxfId="45" priority="11" stopIfTrue="1" operator="equal">
      <formula>"買"</formula>
    </cfRule>
    <cfRule type="cellIs" dxfId="44" priority="12" stopIfTrue="1" operator="equal">
      <formula>"売"</formula>
    </cfRule>
  </conditionalFormatting>
  <conditionalFormatting sqref="G56">
    <cfRule type="cellIs" dxfId="43" priority="9" stopIfTrue="1" operator="equal">
      <formula>"買"</formula>
    </cfRule>
    <cfRule type="cellIs" dxfId="42" priority="10" stopIfTrue="1" operator="equal">
      <formula>"売"</formula>
    </cfRule>
  </conditionalFormatting>
  <conditionalFormatting sqref="G57">
    <cfRule type="cellIs" dxfId="41" priority="7" stopIfTrue="1" operator="equal">
      <formula>"買"</formula>
    </cfRule>
    <cfRule type="cellIs" dxfId="40" priority="8" stopIfTrue="1" operator="equal">
      <formula>"売"</formula>
    </cfRule>
  </conditionalFormatting>
  <conditionalFormatting sqref="G58">
    <cfRule type="cellIs" dxfId="39" priority="5" stopIfTrue="1" operator="equal">
      <formula>"買"</formula>
    </cfRule>
    <cfRule type="cellIs" dxfId="38" priority="6" stopIfTrue="1" operator="equal">
      <formula>"売"</formula>
    </cfRule>
  </conditionalFormatting>
  <conditionalFormatting sqref="G59">
    <cfRule type="cellIs" dxfId="37" priority="3" stopIfTrue="1" operator="equal">
      <formula>"買"</formula>
    </cfRule>
    <cfRule type="cellIs" dxfId="36" priority="4" stopIfTrue="1" operator="equal">
      <formula>"売"</formula>
    </cfRule>
  </conditionalFormatting>
  <conditionalFormatting sqref="G60">
    <cfRule type="cellIs" dxfId="35" priority="1" stopIfTrue="1" operator="equal">
      <formula>"買"</formula>
    </cfRule>
    <cfRule type="cellIs" dxfId="34" priority="2" stopIfTrue="1" operator="equal">
      <formula>"売"</formula>
    </cfRule>
  </conditionalFormatting>
  <dataValidations count="1">
    <dataValidation type="list" allowBlank="1" showInputMessage="1" showErrorMessage="1" sqref="G9:G108" xr:uid="{83D8310A-C2BD-4AAD-BB55-1BB24A118A05}">
      <formula1>"買,売"</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81"/>
  <sheetViews>
    <sheetView workbookViewId="0">
      <selection activeCell="R56" sqref="R56"/>
    </sheetView>
  </sheetViews>
  <sheetFormatPr defaultRowHeight="14.25" x14ac:dyDescent="0.15"/>
  <cols>
    <col min="1" max="1" width="7.375" style="34" customWidth="1"/>
    <col min="2" max="2" width="8.125" customWidth="1"/>
  </cols>
  <sheetData>
    <row r="1" spans="1:10" ht="13.5" x14ac:dyDescent="0.15">
      <c r="A1" s="22"/>
      <c r="J1" s="44"/>
    </row>
    <row r="2" spans="1:10" x14ac:dyDescent="0.15">
      <c r="A2" s="34">
        <v>1</v>
      </c>
    </row>
    <row r="3" spans="1:10" x14ac:dyDescent="0.15">
      <c r="A3" s="34" t="s">
        <v>74</v>
      </c>
    </row>
    <row r="14" spans="1:10" x14ac:dyDescent="0.15">
      <c r="A14" s="34">
        <v>2</v>
      </c>
    </row>
    <row r="15" spans="1:10" x14ac:dyDescent="0.15">
      <c r="A15" s="56" t="s">
        <v>71</v>
      </c>
    </row>
    <row r="16" spans="1:10" x14ac:dyDescent="0.15">
      <c r="A16" s="56" t="s">
        <v>71</v>
      </c>
    </row>
    <row r="17" spans="1:15" x14ac:dyDescent="0.15">
      <c r="A17" s="56" t="s">
        <v>71</v>
      </c>
    </row>
    <row r="18" spans="1:15" x14ac:dyDescent="0.15">
      <c r="A18" s="56"/>
    </row>
    <row r="19" spans="1:15" x14ac:dyDescent="0.15">
      <c r="A19" s="56"/>
    </row>
    <row r="21" spans="1:15" x14ac:dyDescent="0.15">
      <c r="A21" s="34">
        <v>3</v>
      </c>
    </row>
    <row r="22" spans="1:15" x14ac:dyDescent="0.15">
      <c r="A22" s="34" t="s">
        <v>74</v>
      </c>
    </row>
    <row r="29" spans="1:15" x14ac:dyDescent="0.15">
      <c r="F29" s="44"/>
    </row>
    <row r="30" spans="1:15" x14ac:dyDescent="0.15">
      <c r="I30" s="45"/>
      <c r="O30" s="46"/>
    </row>
    <row r="31" spans="1:15" x14ac:dyDescent="0.15">
      <c r="A31" s="45"/>
      <c r="I31" s="45"/>
    </row>
    <row r="32" spans="1:15" x14ac:dyDescent="0.15">
      <c r="A32" s="45"/>
      <c r="I32" s="45"/>
    </row>
    <row r="33" spans="1:14" x14ac:dyDescent="0.15">
      <c r="A33" s="45"/>
    </row>
    <row r="34" spans="1:14" x14ac:dyDescent="0.15">
      <c r="A34" s="34">
        <v>38</v>
      </c>
    </row>
    <row r="36" spans="1:14" x14ac:dyDescent="0.15">
      <c r="N36" s="45"/>
    </row>
    <row r="37" spans="1:14" x14ac:dyDescent="0.15">
      <c r="N37" s="45"/>
    </row>
    <row r="38" spans="1:14" x14ac:dyDescent="0.15">
      <c r="N38" s="45"/>
    </row>
    <row r="45" spans="1:14" x14ac:dyDescent="0.15">
      <c r="A45" s="56" t="s">
        <v>71</v>
      </c>
    </row>
    <row r="46" spans="1:14" x14ac:dyDescent="0.15">
      <c r="A46" s="56" t="s">
        <v>71</v>
      </c>
    </row>
    <row r="47" spans="1:14" x14ac:dyDescent="0.15">
      <c r="A47" s="56" t="s">
        <v>71</v>
      </c>
    </row>
    <row r="53" spans="1:1" x14ac:dyDescent="0.15">
      <c r="A53" s="45"/>
    </row>
    <row r="54" spans="1:1" x14ac:dyDescent="0.15">
      <c r="A54" s="45"/>
    </row>
    <row r="55" spans="1:1" x14ac:dyDescent="0.15">
      <c r="A55" s="45"/>
    </row>
    <row r="58" spans="1:1" x14ac:dyDescent="0.15">
      <c r="A58" s="34">
        <v>52</v>
      </c>
    </row>
    <row r="59" spans="1:1" x14ac:dyDescent="0.15">
      <c r="A59" s="56" t="s">
        <v>71</v>
      </c>
    </row>
    <row r="60" spans="1:1" x14ac:dyDescent="0.15">
      <c r="A60" s="56" t="s">
        <v>71</v>
      </c>
    </row>
    <row r="61" spans="1:1" x14ac:dyDescent="0.15">
      <c r="A61" s="56" t="s">
        <v>71</v>
      </c>
    </row>
    <row r="67" spans="1:10" x14ac:dyDescent="0.15">
      <c r="G67" s="47"/>
      <c r="H67" s="47"/>
      <c r="J67" s="44"/>
    </row>
    <row r="71" spans="1:10" x14ac:dyDescent="0.15">
      <c r="J71" s="44"/>
    </row>
    <row r="72" spans="1:10" x14ac:dyDescent="0.15">
      <c r="A72" s="56" t="s">
        <v>72</v>
      </c>
    </row>
    <row r="73" spans="1:10" x14ac:dyDescent="0.15">
      <c r="A73" s="56" t="s">
        <v>72</v>
      </c>
    </row>
    <row r="74" spans="1:10" x14ac:dyDescent="0.15">
      <c r="A74" s="56" t="s">
        <v>71</v>
      </c>
    </row>
    <row r="119" spans="9:11" x14ac:dyDescent="0.15">
      <c r="I119" s="44"/>
    </row>
    <row r="121" spans="9:11" x14ac:dyDescent="0.15">
      <c r="K121" s="48"/>
    </row>
    <row r="122" spans="9:11" x14ac:dyDescent="0.15">
      <c r="K122" s="48"/>
    </row>
    <row r="123" spans="9:11" x14ac:dyDescent="0.15">
      <c r="K123" s="48"/>
    </row>
    <row r="131" spans="1:1" x14ac:dyDescent="0.15">
      <c r="A131" s="56" t="s">
        <v>71</v>
      </c>
    </row>
    <row r="132" spans="1:1" x14ac:dyDescent="0.15">
      <c r="A132" s="56" t="s">
        <v>72</v>
      </c>
    </row>
    <row r="133" spans="1:1" x14ac:dyDescent="0.15">
      <c r="A133" s="56" t="s">
        <v>72</v>
      </c>
    </row>
    <row r="143" spans="1:1" x14ac:dyDescent="0.15">
      <c r="A143" s="34">
        <v>28</v>
      </c>
    </row>
    <row r="144" spans="1:1" x14ac:dyDescent="0.15">
      <c r="A144" s="34" t="s">
        <v>72</v>
      </c>
    </row>
    <row r="145" spans="1:1" x14ac:dyDescent="0.15">
      <c r="A145" s="34" t="s">
        <v>72</v>
      </c>
    </row>
    <row r="146" spans="1:1" x14ac:dyDescent="0.15">
      <c r="A146" s="34" t="s">
        <v>72</v>
      </c>
    </row>
    <row r="167" spans="9:13" x14ac:dyDescent="0.15">
      <c r="I167" s="44"/>
      <c r="M167" s="44"/>
    </row>
    <row r="179" spans="1:1" x14ac:dyDescent="0.15">
      <c r="A179" s="56" t="s">
        <v>71</v>
      </c>
    </row>
    <row r="180" spans="1:1" x14ac:dyDescent="0.15">
      <c r="A180" s="56" t="s">
        <v>71</v>
      </c>
    </row>
    <row r="181" spans="1:1" x14ac:dyDescent="0.15">
      <c r="A181" s="56" t="s">
        <v>71</v>
      </c>
    </row>
  </sheetData>
  <phoneticPr fontId="2"/>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3"/>
  <sheetViews>
    <sheetView zoomScale="145" zoomScaleNormal="145" zoomScaleSheetLayoutView="100" workbookViewId="0">
      <selection activeCell="A2" sqref="A2:J13"/>
    </sheetView>
  </sheetViews>
  <sheetFormatPr defaultRowHeight="13.5" x14ac:dyDescent="0.15"/>
  <sheetData>
    <row r="1" spans="1:10" x14ac:dyDescent="0.15">
      <c r="A1" t="s">
        <v>0</v>
      </c>
    </row>
    <row r="2" spans="1:10" x14ac:dyDescent="0.15">
      <c r="A2" s="103" t="s">
        <v>77</v>
      </c>
      <c r="B2" s="104"/>
      <c r="C2" s="104"/>
      <c r="D2" s="104"/>
      <c r="E2" s="104"/>
      <c r="F2" s="104"/>
      <c r="G2" s="104"/>
      <c r="H2" s="104"/>
      <c r="I2" s="104"/>
      <c r="J2" s="104"/>
    </row>
    <row r="3" spans="1:10" x14ac:dyDescent="0.15">
      <c r="A3" s="104"/>
      <c r="B3" s="104"/>
      <c r="C3" s="104"/>
      <c r="D3" s="104"/>
      <c r="E3" s="104"/>
      <c r="F3" s="104"/>
      <c r="G3" s="104"/>
      <c r="H3" s="104"/>
      <c r="I3" s="104"/>
      <c r="J3" s="104"/>
    </row>
    <row r="4" spans="1:10" x14ac:dyDescent="0.15">
      <c r="A4" s="104"/>
      <c r="B4" s="104"/>
      <c r="C4" s="104"/>
      <c r="D4" s="104"/>
      <c r="E4" s="104"/>
      <c r="F4" s="104"/>
      <c r="G4" s="104"/>
      <c r="H4" s="104"/>
      <c r="I4" s="104"/>
      <c r="J4" s="104"/>
    </row>
    <row r="5" spans="1:10" x14ac:dyDescent="0.15">
      <c r="A5" s="104"/>
      <c r="B5" s="104"/>
      <c r="C5" s="104"/>
      <c r="D5" s="104"/>
      <c r="E5" s="104"/>
      <c r="F5" s="104"/>
      <c r="G5" s="104"/>
      <c r="H5" s="104"/>
      <c r="I5" s="104"/>
      <c r="J5" s="104"/>
    </row>
    <row r="6" spans="1:10" x14ac:dyDescent="0.15">
      <c r="A6" s="104"/>
      <c r="B6" s="104"/>
      <c r="C6" s="104"/>
      <c r="D6" s="104"/>
      <c r="E6" s="104"/>
      <c r="F6" s="104"/>
      <c r="G6" s="104"/>
      <c r="H6" s="104"/>
      <c r="I6" s="104"/>
      <c r="J6" s="104"/>
    </row>
    <row r="7" spans="1:10" x14ac:dyDescent="0.15">
      <c r="A7" s="104"/>
      <c r="B7" s="104"/>
      <c r="C7" s="104"/>
      <c r="D7" s="104"/>
      <c r="E7" s="104"/>
      <c r="F7" s="104"/>
      <c r="G7" s="104"/>
      <c r="H7" s="104"/>
      <c r="I7" s="104"/>
      <c r="J7" s="104"/>
    </row>
    <row r="8" spans="1:10" x14ac:dyDescent="0.15">
      <c r="A8" s="104"/>
      <c r="B8" s="104"/>
      <c r="C8" s="104"/>
      <c r="D8" s="104"/>
      <c r="E8" s="104"/>
      <c r="F8" s="104"/>
      <c r="G8" s="104"/>
      <c r="H8" s="104"/>
      <c r="I8" s="104"/>
      <c r="J8" s="104"/>
    </row>
    <row r="9" spans="1:10" x14ac:dyDescent="0.15">
      <c r="A9" s="104"/>
      <c r="B9" s="104"/>
      <c r="C9" s="104"/>
      <c r="D9" s="104"/>
      <c r="E9" s="104"/>
      <c r="F9" s="104"/>
      <c r="G9" s="104"/>
      <c r="H9" s="104"/>
      <c r="I9" s="104"/>
      <c r="J9" s="104"/>
    </row>
    <row r="10" spans="1:10" x14ac:dyDescent="0.15">
      <c r="A10" s="104"/>
      <c r="B10" s="104"/>
      <c r="C10" s="104"/>
      <c r="D10" s="104"/>
      <c r="E10" s="104"/>
      <c r="F10" s="104"/>
      <c r="G10" s="104"/>
      <c r="H10" s="104"/>
      <c r="I10" s="104"/>
      <c r="J10" s="104"/>
    </row>
    <row r="11" spans="1:10" x14ac:dyDescent="0.15">
      <c r="A11" s="104"/>
      <c r="B11" s="104"/>
      <c r="C11" s="104"/>
      <c r="D11" s="104"/>
      <c r="E11" s="104"/>
      <c r="F11" s="104"/>
      <c r="G11" s="104"/>
      <c r="H11" s="104"/>
      <c r="I11" s="104"/>
      <c r="J11" s="104"/>
    </row>
    <row r="12" spans="1:10" x14ac:dyDescent="0.15">
      <c r="A12" s="104"/>
      <c r="B12" s="104"/>
      <c r="C12" s="104"/>
      <c r="D12" s="104"/>
      <c r="E12" s="104"/>
      <c r="F12" s="104"/>
      <c r="G12" s="104"/>
      <c r="H12" s="104"/>
      <c r="I12" s="104"/>
      <c r="J12" s="104"/>
    </row>
    <row r="13" spans="1:10" x14ac:dyDescent="0.15">
      <c r="A13" s="104"/>
      <c r="B13" s="104"/>
      <c r="C13" s="104"/>
      <c r="D13" s="104"/>
      <c r="E13" s="104"/>
      <c r="F13" s="104"/>
      <c r="G13" s="104"/>
      <c r="H13" s="104"/>
      <c r="I13" s="104"/>
      <c r="J13" s="104"/>
    </row>
    <row r="15" spans="1:10" x14ac:dyDescent="0.15">
      <c r="A15" t="s">
        <v>1</v>
      </c>
    </row>
    <row r="16" spans="1:10" x14ac:dyDescent="0.15">
      <c r="A16" s="105" t="s">
        <v>78</v>
      </c>
      <c r="B16" s="106"/>
      <c r="C16" s="106"/>
      <c r="D16" s="106"/>
      <c r="E16" s="106"/>
      <c r="F16" s="106"/>
      <c r="G16" s="106"/>
      <c r="H16" s="106"/>
      <c r="I16" s="106"/>
      <c r="J16" s="106"/>
    </row>
    <row r="17" spans="1:10" x14ac:dyDescent="0.15">
      <c r="A17" s="106"/>
      <c r="B17" s="106"/>
      <c r="C17" s="106"/>
      <c r="D17" s="106"/>
      <c r="E17" s="106"/>
      <c r="F17" s="106"/>
      <c r="G17" s="106"/>
      <c r="H17" s="106"/>
      <c r="I17" s="106"/>
      <c r="J17" s="106"/>
    </row>
    <row r="18" spans="1:10" x14ac:dyDescent="0.15">
      <c r="A18" s="106"/>
      <c r="B18" s="106"/>
      <c r="C18" s="106"/>
      <c r="D18" s="106"/>
      <c r="E18" s="106"/>
      <c r="F18" s="106"/>
      <c r="G18" s="106"/>
      <c r="H18" s="106"/>
      <c r="I18" s="106"/>
      <c r="J18" s="106"/>
    </row>
    <row r="19" spans="1:10" x14ac:dyDescent="0.15">
      <c r="A19" s="106"/>
      <c r="B19" s="106"/>
      <c r="C19" s="106"/>
      <c r="D19" s="106"/>
      <c r="E19" s="106"/>
      <c r="F19" s="106"/>
      <c r="G19" s="106"/>
      <c r="H19" s="106"/>
      <c r="I19" s="106"/>
      <c r="J19" s="106"/>
    </row>
    <row r="20" spans="1:10" x14ac:dyDescent="0.15">
      <c r="A20" s="106"/>
      <c r="B20" s="106"/>
      <c r="C20" s="106"/>
      <c r="D20" s="106"/>
      <c r="E20" s="106"/>
      <c r="F20" s="106"/>
      <c r="G20" s="106"/>
      <c r="H20" s="106"/>
      <c r="I20" s="106"/>
      <c r="J20" s="106"/>
    </row>
    <row r="21" spans="1:10" x14ac:dyDescent="0.15">
      <c r="A21" s="106"/>
      <c r="B21" s="106"/>
      <c r="C21" s="106"/>
      <c r="D21" s="106"/>
      <c r="E21" s="106"/>
      <c r="F21" s="106"/>
      <c r="G21" s="106"/>
      <c r="H21" s="106"/>
      <c r="I21" s="106"/>
      <c r="J21" s="106"/>
    </row>
    <row r="22" spans="1:10" x14ac:dyDescent="0.15">
      <c r="A22" s="106"/>
      <c r="B22" s="106"/>
      <c r="C22" s="106"/>
      <c r="D22" s="106"/>
      <c r="E22" s="106"/>
      <c r="F22" s="106"/>
      <c r="G22" s="106"/>
      <c r="H22" s="106"/>
      <c r="I22" s="106"/>
      <c r="J22" s="106"/>
    </row>
    <row r="23" spans="1:10" x14ac:dyDescent="0.15">
      <c r="A23" s="106"/>
      <c r="B23" s="106"/>
      <c r="C23" s="106"/>
      <c r="D23" s="106"/>
      <c r="E23" s="106"/>
      <c r="F23" s="106"/>
      <c r="G23" s="106"/>
      <c r="H23" s="106"/>
      <c r="I23" s="106"/>
      <c r="J23" s="106"/>
    </row>
    <row r="25" spans="1:10" x14ac:dyDescent="0.15">
      <c r="A25" t="s">
        <v>2</v>
      </c>
    </row>
    <row r="26" spans="1:10" x14ac:dyDescent="0.15">
      <c r="A26" s="105" t="s">
        <v>79</v>
      </c>
      <c r="B26" s="105"/>
      <c r="C26" s="105"/>
      <c r="D26" s="105"/>
      <c r="E26" s="105"/>
      <c r="F26" s="105"/>
      <c r="G26" s="105"/>
      <c r="H26" s="105"/>
      <c r="I26" s="105"/>
      <c r="J26" s="105"/>
    </row>
    <row r="27" spans="1:10" x14ac:dyDescent="0.15">
      <c r="A27" s="105"/>
      <c r="B27" s="105"/>
      <c r="C27" s="105"/>
      <c r="D27" s="105"/>
      <c r="E27" s="105"/>
      <c r="F27" s="105"/>
      <c r="G27" s="105"/>
      <c r="H27" s="105"/>
      <c r="I27" s="105"/>
      <c r="J27" s="105"/>
    </row>
    <row r="28" spans="1:10" x14ac:dyDescent="0.15">
      <c r="A28" s="105"/>
      <c r="B28" s="105"/>
      <c r="C28" s="105"/>
      <c r="D28" s="105"/>
      <c r="E28" s="105"/>
      <c r="F28" s="105"/>
      <c r="G28" s="105"/>
      <c r="H28" s="105"/>
      <c r="I28" s="105"/>
      <c r="J28" s="105"/>
    </row>
    <row r="29" spans="1:10" x14ac:dyDescent="0.15">
      <c r="A29" s="105"/>
      <c r="B29" s="105"/>
      <c r="C29" s="105"/>
      <c r="D29" s="105"/>
      <c r="E29" s="105"/>
      <c r="F29" s="105"/>
      <c r="G29" s="105"/>
      <c r="H29" s="105"/>
      <c r="I29" s="105"/>
      <c r="J29" s="105"/>
    </row>
    <row r="30" spans="1:10" x14ac:dyDescent="0.15">
      <c r="A30" s="105"/>
      <c r="B30" s="105"/>
      <c r="C30" s="105"/>
      <c r="D30" s="105"/>
      <c r="E30" s="105"/>
      <c r="F30" s="105"/>
      <c r="G30" s="105"/>
      <c r="H30" s="105"/>
      <c r="I30" s="105"/>
      <c r="J30" s="105"/>
    </row>
    <row r="31" spans="1:10" x14ac:dyDescent="0.15">
      <c r="A31" s="105"/>
      <c r="B31" s="105"/>
      <c r="C31" s="105"/>
      <c r="D31" s="105"/>
      <c r="E31" s="105"/>
      <c r="F31" s="105"/>
      <c r="G31" s="105"/>
      <c r="H31" s="105"/>
      <c r="I31" s="105"/>
      <c r="J31" s="105"/>
    </row>
    <row r="32" spans="1:10" x14ac:dyDescent="0.15">
      <c r="A32" s="105"/>
      <c r="B32" s="105"/>
      <c r="C32" s="105"/>
      <c r="D32" s="105"/>
      <c r="E32" s="105"/>
      <c r="F32" s="105"/>
      <c r="G32" s="105"/>
      <c r="H32" s="105"/>
      <c r="I32" s="105"/>
      <c r="J32" s="105"/>
    </row>
    <row r="33" spans="1:10" x14ac:dyDescent="0.15">
      <c r="A33" s="105"/>
      <c r="B33" s="105"/>
      <c r="C33" s="105"/>
      <c r="D33" s="105"/>
      <c r="E33" s="105"/>
      <c r="F33" s="105"/>
      <c r="G33" s="105"/>
      <c r="H33" s="105"/>
      <c r="I33" s="105"/>
      <c r="J33" s="105"/>
    </row>
  </sheetData>
  <mergeCells count="3">
    <mergeCell ref="A2:J13"/>
    <mergeCell ref="A16:J23"/>
    <mergeCell ref="A26:J33"/>
  </mergeCells>
  <phoneticPr fontId="2"/>
  <pageMargins left="0.75" right="0.75" top="1" bottom="1" header="0.51111111111111107" footer="0.51111111111111107"/>
  <pageSetup paperSize="9" firstPageNumber="429496319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I12"/>
  <sheetViews>
    <sheetView tabSelected="1" zoomScaleSheetLayoutView="100" workbookViewId="0">
      <selection activeCell="F17" sqref="F17"/>
    </sheetView>
  </sheetViews>
  <sheetFormatPr defaultColWidth="8.875" defaultRowHeight="17.25" x14ac:dyDescent="0.15"/>
  <cols>
    <col min="1" max="1" width="3.125" style="26" customWidth="1"/>
    <col min="2" max="2" width="13.25" style="23" customWidth="1"/>
    <col min="3" max="3" width="15.75" style="25" customWidth="1"/>
    <col min="4" max="4" width="13" style="25" customWidth="1"/>
    <col min="5" max="5" width="15.875" style="31" customWidth="1"/>
    <col min="6" max="6" width="15.875" style="25" customWidth="1"/>
    <col min="7" max="7" width="15.875" style="31" customWidth="1"/>
    <col min="8" max="8" width="15.875" style="25" customWidth="1"/>
    <col min="9" max="9" width="15.875" style="31" customWidth="1"/>
    <col min="10" max="16384" width="8.875" style="26"/>
  </cols>
  <sheetData>
    <row r="2" spans="2:9" x14ac:dyDescent="0.15">
      <c r="B2" s="24" t="s">
        <v>39</v>
      </c>
      <c r="C2" s="26"/>
    </row>
    <row r="4" spans="2:9" x14ac:dyDescent="0.15">
      <c r="B4" s="29" t="s">
        <v>42</v>
      </c>
      <c r="C4" s="29" t="s">
        <v>40</v>
      </c>
      <c r="D4" s="29" t="s">
        <v>44</v>
      </c>
      <c r="E4" s="30" t="s">
        <v>41</v>
      </c>
      <c r="F4" s="29" t="s">
        <v>45</v>
      </c>
      <c r="G4" s="30" t="s">
        <v>41</v>
      </c>
      <c r="H4" s="29" t="s">
        <v>46</v>
      </c>
      <c r="I4" s="30" t="s">
        <v>41</v>
      </c>
    </row>
    <row r="5" spans="2:9" x14ac:dyDescent="0.15">
      <c r="B5" s="27" t="s">
        <v>43</v>
      </c>
      <c r="C5" s="28" t="s">
        <v>68</v>
      </c>
      <c r="D5" s="28">
        <v>73</v>
      </c>
      <c r="E5" s="32">
        <v>44090</v>
      </c>
      <c r="F5" s="28">
        <v>52</v>
      </c>
      <c r="G5" s="32">
        <v>44089</v>
      </c>
      <c r="H5" s="28">
        <v>100</v>
      </c>
      <c r="I5" s="32">
        <v>44087</v>
      </c>
    </row>
    <row r="6" spans="2:9" x14ac:dyDescent="0.15">
      <c r="B6" s="27" t="s">
        <v>43</v>
      </c>
      <c r="C6" s="28" t="s">
        <v>68</v>
      </c>
      <c r="D6" s="28">
        <v>34</v>
      </c>
      <c r="E6" s="32">
        <v>44096</v>
      </c>
      <c r="F6" s="107"/>
      <c r="G6" s="108"/>
      <c r="H6" s="107"/>
      <c r="I6" s="108"/>
    </row>
    <row r="7" spans="2:9" x14ac:dyDescent="0.15">
      <c r="B7" s="27" t="s">
        <v>43</v>
      </c>
      <c r="C7" s="28" t="s">
        <v>76</v>
      </c>
      <c r="D7" s="28">
        <v>52</v>
      </c>
      <c r="E7" s="32">
        <v>44097</v>
      </c>
      <c r="F7" s="28"/>
      <c r="G7" s="33"/>
      <c r="H7" s="28"/>
      <c r="I7" s="33"/>
    </row>
    <row r="8" spans="2:9" x14ac:dyDescent="0.15">
      <c r="B8" s="27" t="s">
        <v>43</v>
      </c>
      <c r="C8" s="28"/>
      <c r="D8" s="28"/>
      <c r="E8" s="33"/>
      <c r="F8" s="28"/>
      <c r="G8" s="33"/>
      <c r="H8" s="28"/>
      <c r="I8" s="33"/>
    </row>
    <row r="9" spans="2:9" x14ac:dyDescent="0.15">
      <c r="B9" s="27" t="s">
        <v>43</v>
      </c>
      <c r="C9" s="28"/>
      <c r="D9" s="28"/>
      <c r="E9" s="33"/>
      <c r="F9" s="28"/>
      <c r="G9" s="33"/>
      <c r="H9" s="28"/>
      <c r="I9" s="33"/>
    </row>
    <row r="10" spans="2:9" x14ac:dyDescent="0.15">
      <c r="B10" s="27" t="s">
        <v>43</v>
      </c>
      <c r="C10" s="28"/>
      <c r="D10" s="28"/>
      <c r="E10" s="33"/>
      <c r="F10" s="28"/>
      <c r="G10" s="33"/>
      <c r="H10" s="28"/>
      <c r="I10" s="33"/>
    </row>
    <row r="11" spans="2:9" x14ac:dyDescent="0.15">
      <c r="B11" s="27" t="s">
        <v>43</v>
      </c>
      <c r="C11" s="28"/>
      <c r="D11" s="28"/>
      <c r="E11" s="33"/>
      <c r="F11" s="28"/>
      <c r="G11" s="33"/>
      <c r="H11" s="28"/>
      <c r="I11" s="33"/>
    </row>
    <row r="12" spans="2:9" x14ac:dyDescent="0.15">
      <c r="B12" s="27" t="s">
        <v>43</v>
      </c>
      <c r="C12" s="28" t="s">
        <v>47</v>
      </c>
      <c r="D12" s="28"/>
      <c r="E12" s="33"/>
      <c r="F12" s="28"/>
      <c r="G12" s="33"/>
      <c r="H12" s="28"/>
      <c r="I12" s="33"/>
    </row>
  </sheetData>
  <phoneticPr fontId="2"/>
  <pageMargins left="0.75" right="0.75" top="1" bottom="1" header="0.51111111111111107" footer="0.51111111111111107"/>
  <pageSetup paperSize="9" firstPageNumber="4294963191"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10F10-3853-42E8-BD1C-977621BEB93B}">
  <dimension ref="A1:J29"/>
  <sheetViews>
    <sheetView zoomScale="145" zoomScaleNormal="145" zoomScaleSheetLayoutView="100" workbookViewId="0">
      <selection activeCell="A2" sqref="A2:J9"/>
    </sheetView>
  </sheetViews>
  <sheetFormatPr defaultRowHeight="13.5" x14ac:dyDescent="0.15"/>
  <sheetData>
    <row r="1" spans="1:10" x14ac:dyDescent="0.15">
      <c r="A1" t="s">
        <v>0</v>
      </c>
    </row>
    <row r="2" spans="1:10" x14ac:dyDescent="0.15">
      <c r="A2" s="103" t="s">
        <v>48</v>
      </c>
      <c r="B2" s="104"/>
      <c r="C2" s="104"/>
      <c r="D2" s="104"/>
      <c r="E2" s="104"/>
      <c r="F2" s="104"/>
      <c r="G2" s="104"/>
      <c r="H2" s="104"/>
      <c r="I2" s="104"/>
      <c r="J2" s="104"/>
    </row>
    <row r="3" spans="1:10" x14ac:dyDescent="0.15">
      <c r="A3" s="104"/>
      <c r="B3" s="104"/>
      <c r="C3" s="104"/>
      <c r="D3" s="104"/>
      <c r="E3" s="104"/>
      <c r="F3" s="104"/>
      <c r="G3" s="104"/>
      <c r="H3" s="104"/>
      <c r="I3" s="104"/>
      <c r="J3" s="104"/>
    </row>
    <row r="4" spans="1:10" x14ac:dyDescent="0.15">
      <c r="A4" s="104"/>
      <c r="B4" s="104"/>
      <c r="C4" s="104"/>
      <c r="D4" s="104"/>
      <c r="E4" s="104"/>
      <c r="F4" s="104"/>
      <c r="G4" s="104"/>
      <c r="H4" s="104"/>
      <c r="I4" s="104"/>
      <c r="J4" s="104"/>
    </row>
    <row r="5" spans="1:10" x14ac:dyDescent="0.15">
      <c r="A5" s="104"/>
      <c r="B5" s="104"/>
      <c r="C5" s="104"/>
      <c r="D5" s="104"/>
      <c r="E5" s="104"/>
      <c r="F5" s="104"/>
      <c r="G5" s="104"/>
      <c r="H5" s="104"/>
      <c r="I5" s="104"/>
      <c r="J5" s="104"/>
    </row>
    <row r="6" spans="1:10" x14ac:dyDescent="0.15">
      <c r="A6" s="104"/>
      <c r="B6" s="104"/>
      <c r="C6" s="104"/>
      <c r="D6" s="104"/>
      <c r="E6" s="104"/>
      <c r="F6" s="104"/>
      <c r="G6" s="104"/>
      <c r="H6" s="104"/>
      <c r="I6" s="104"/>
      <c r="J6" s="104"/>
    </row>
    <row r="7" spans="1:10" x14ac:dyDescent="0.15">
      <c r="A7" s="104"/>
      <c r="B7" s="104"/>
      <c r="C7" s="104"/>
      <c r="D7" s="104"/>
      <c r="E7" s="104"/>
      <c r="F7" s="104"/>
      <c r="G7" s="104"/>
      <c r="H7" s="104"/>
      <c r="I7" s="104"/>
      <c r="J7" s="104"/>
    </row>
    <row r="8" spans="1:10" x14ac:dyDescent="0.15">
      <c r="A8" s="104"/>
      <c r="B8" s="104"/>
      <c r="C8" s="104"/>
      <c r="D8" s="104"/>
      <c r="E8" s="104"/>
      <c r="F8" s="104"/>
      <c r="G8" s="104"/>
      <c r="H8" s="104"/>
      <c r="I8" s="104"/>
      <c r="J8" s="104"/>
    </row>
    <row r="9" spans="1:10" x14ac:dyDescent="0.15">
      <c r="A9" s="104"/>
      <c r="B9" s="104"/>
      <c r="C9" s="104"/>
      <c r="D9" s="104"/>
      <c r="E9" s="104"/>
      <c r="F9" s="104"/>
      <c r="G9" s="104"/>
      <c r="H9" s="104"/>
      <c r="I9" s="104"/>
      <c r="J9" s="104"/>
    </row>
    <row r="11" spans="1:10" x14ac:dyDescent="0.15">
      <c r="A11" t="s">
        <v>1</v>
      </c>
    </row>
    <row r="12" spans="1:10" x14ac:dyDescent="0.15">
      <c r="A12" s="105" t="s">
        <v>50</v>
      </c>
      <c r="B12" s="106"/>
      <c r="C12" s="106"/>
      <c r="D12" s="106"/>
      <c r="E12" s="106"/>
      <c r="F12" s="106"/>
      <c r="G12" s="106"/>
      <c r="H12" s="106"/>
      <c r="I12" s="106"/>
      <c r="J12" s="106"/>
    </row>
    <row r="13" spans="1:10" x14ac:dyDescent="0.15">
      <c r="A13" s="106"/>
      <c r="B13" s="106"/>
      <c r="C13" s="106"/>
      <c r="D13" s="106"/>
      <c r="E13" s="106"/>
      <c r="F13" s="106"/>
      <c r="G13" s="106"/>
      <c r="H13" s="106"/>
      <c r="I13" s="106"/>
      <c r="J13" s="106"/>
    </row>
    <row r="14" spans="1:10" x14ac:dyDescent="0.15">
      <c r="A14" s="106"/>
      <c r="B14" s="106"/>
      <c r="C14" s="106"/>
      <c r="D14" s="106"/>
      <c r="E14" s="106"/>
      <c r="F14" s="106"/>
      <c r="G14" s="106"/>
      <c r="H14" s="106"/>
      <c r="I14" s="106"/>
      <c r="J14" s="106"/>
    </row>
    <row r="15" spans="1:10" x14ac:dyDescent="0.15">
      <c r="A15" s="106"/>
      <c r="B15" s="106"/>
      <c r="C15" s="106"/>
      <c r="D15" s="106"/>
      <c r="E15" s="106"/>
      <c r="F15" s="106"/>
      <c r="G15" s="106"/>
      <c r="H15" s="106"/>
      <c r="I15" s="106"/>
      <c r="J15" s="106"/>
    </row>
    <row r="16" spans="1:10" x14ac:dyDescent="0.15">
      <c r="A16" s="106"/>
      <c r="B16" s="106"/>
      <c r="C16" s="106"/>
      <c r="D16" s="106"/>
      <c r="E16" s="106"/>
      <c r="F16" s="106"/>
      <c r="G16" s="106"/>
      <c r="H16" s="106"/>
      <c r="I16" s="106"/>
      <c r="J16" s="106"/>
    </row>
    <row r="17" spans="1:10" x14ac:dyDescent="0.15">
      <c r="A17" s="106"/>
      <c r="B17" s="106"/>
      <c r="C17" s="106"/>
      <c r="D17" s="106"/>
      <c r="E17" s="106"/>
      <c r="F17" s="106"/>
      <c r="G17" s="106"/>
      <c r="H17" s="106"/>
      <c r="I17" s="106"/>
      <c r="J17" s="106"/>
    </row>
    <row r="18" spans="1:10" x14ac:dyDescent="0.15">
      <c r="A18" s="106"/>
      <c r="B18" s="106"/>
      <c r="C18" s="106"/>
      <c r="D18" s="106"/>
      <c r="E18" s="106"/>
      <c r="F18" s="106"/>
      <c r="G18" s="106"/>
      <c r="H18" s="106"/>
      <c r="I18" s="106"/>
      <c r="J18" s="106"/>
    </row>
    <row r="19" spans="1:10" x14ac:dyDescent="0.15">
      <c r="A19" s="106"/>
      <c r="B19" s="106"/>
      <c r="C19" s="106"/>
      <c r="D19" s="106"/>
      <c r="E19" s="106"/>
      <c r="F19" s="106"/>
      <c r="G19" s="106"/>
      <c r="H19" s="106"/>
      <c r="I19" s="106"/>
      <c r="J19" s="106"/>
    </row>
    <row r="21" spans="1:10" x14ac:dyDescent="0.15">
      <c r="A21" t="s">
        <v>2</v>
      </c>
    </row>
    <row r="22" spans="1:10" x14ac:dyDescent="0.15">
      <c r="A22" s="105" t="s">
        <v>49</v>
      </c>
      <c r="B22" s="105"/>
      <c r="C22" s="105"/>
      <c r="D22" s="105"/>
      <c r="E22" s="105"/>
      <c r="F22" s="105"/>
      <c r="G22" s="105"/>
      <c r="H22" s="105"/>
      <c r="I22" s="105"/>
      <c r="J22" s="105"/>
    </row>
    <row r="23" spans="1:10" x14ac:dyDescent="0.15">
      <c r="A23" s="105"/>
      <c r="B23" s="105"/>
      <c r="C23" s="105"/>
      <c r="D23" s="105"/>
      <c r="E23" s="105"/>
      <c r="F23" s="105"/>
      <c r="G23" s="105"/>
      <c r="H23" s="105"/>
      <c r="I23" s="105"/>
      <c r="J23" s="105"/>
    </row>
    <row r="24" spans="1:10" x14ac:dyDescent="0.15">
      <c r="A24" s="105"/>
      <c r="B24" s="105"/>
      <c r="C24" s="105"/>
      <c r="D24" s="105"/>
      <c r="E24" s="105"/>
      <c r="F24" s="105"/>
      <c r="G24" s="105"/>
      <c r="H24" s="105"/>
      <c r="I24" s="105"/>
      <c r="J24" s="105"/>
    </row>
    <row r="25" spans="1:10" x14ac:dyDescent="0.15">
      <c r="A25" s="105"/>
      <c r="B25" s="105"/>
      <c r="C25" s="105"/>
      <c r="D25" s="105"/>
      <c r="E25" s="105"/>
      <c r="F25" s="105"/>
      <c r="G25" s="105"/>
      <c r="H25" s="105"/>
      <c r="I25" s="105"/>
      <c r="J25" s="105"/>
    </row>
    <row r="26" spans="1:10" x14ac:dyDescent="0.15">
      <c r="A26" s="105"/>
      <c r="B26" s="105"/>
      <c r="C26" s="105"/>
      <c r="D26" s="105"/>
      <c r="E26" s="105"/>
      <c r="F26" s="105"/>
      <c r="G26" s="105"/>
      <c r="H26" s="105"/>
      <c r="I26" s="105"/>
      <c r="J26" s="105"/>
    </row>
    <row r="27" spans="1:10" x14ac:dyDescent="0.15">
      <c r="A27" s="105"/>
      <c r="B27" s="105"/>
      <c r="C27" s="105"/>
      <c r="D27" s="105"/>
      <c r="E27" s="105"/>
      <c r="F27" s="105"/>
      <c r="G27" s="105"/>
      <c r="H27" s="105"/>
      <c r="I27" s="105"/>
      <c r="J27" s="105"/>
    </row>
    <row r="28" spans="1:10" x14ac:dyDescent="0.15">
      <c r="A28" s="105"/>
      <c r="B28" s="105"/>
      <c r="C28" s="105"/>
      <c r="D28" s="105"/>
      <c r="E28" s="105"/>
      <c r="F28" s="105"/>
      <c r="G28" s="105"/>
      <c r="H28" s="105"/>
      <c r="I28" s="105"/>
      <c r="J28" s="105"/>
    </row>
    <row r="29" spans="1:10" x14ac:dyDescent="0.15">
      <c r="A29" s="105"/>
      <c r="B29" s="105"/>
      <c r="C29" s="105"/>
      <c r="D29" s="105"/>
      <c r="E29" s="105"/>
      <c r="F29" s="105"/>
      <c r="G29" s="105"/>
      <c r="H29" s="105"/>
      <c r="I29" s="105"/>
      <c r="J29" s="105"/>
    </row>
  </sheetData>
  <mergeCells count="3">
    <mergeCell ref="A2:J9"/>
    <mergeCell ref="A12:J19"/>
    <mergeCell ref="A22:J29"/>
  </mergeCells>
  <phoneticPr fontId="2"/>
  <pageMargins left="0.75" right="0.75" top="1" bottom="1" header="0.51111111111111107" footer="0.51111111111111107"/>
  <pageSetup paperSize="9" firstPageNumber="4294963191"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CAC21-22E8-46F8-99AF-B28E2E46E8D2}">
  <dimension ref="B2:AA109"/>
  <sheetViews>
    <sheetView zoomScale="115" zoomScaleNormal="115" workbookViewId="0">
      <pane ySplit="8" topLeftCell="A9" activePane="bottomLeft" state="frozen"/>
      <selection pane="bottomLeft" activeCell="P9" sqref="P9:Q87"/>
    </sheetView>
  </sheetViews>
  <sheetFormatPr defaultRowHeight="13.5" x14ac:dyDescent="0.15"/>
  <cols>
    <col min="1" max="1" width="2.875" customWidth="1"/>
    <col min="2" max="18" width="6.625" customWidth="1"/>
    <col min="22" max="22" width="10.875" style="22" hidden="1" customWidth="1"/>
    <col min="23" max="23" width="0" hidden="1" customWidth="1"/>
  </cols>
  <sheetData>
    <row r="2" spans="2:27" x14ac:dyDescent="0.15">
      <c r="B2" s="81" t="s">
        <v>5</v>
      </c>
      <c r="C2" s="81"/>
      <c r="D2" s="101" t="s">
        <v>69</v>
      </c>
      <c r="E2" s="101"/>
      <c r="F2" s="81" t="s">
        <v>6</v>
      </c>
      <c r="G2" s="81"/>
      <c r="H2" s="97" t="s">
        <v>36</v>
      </c>
      <c r="I2" s="97"/>
      <c r="J2" s="81" t="s">
        <v>7</v>
      </c>
      <c r="K2" s="81"/>
      <c r="L2" s="102">
        <v>100000</v>
      </c>
      <c r="M2" s="101"/>
      <c r="N2" s="81" t="s">
        <v>8</v>
      </c>
      <c r="O2" s="81"/>
      <c r="P2" s="98">
        <f>SUM(L2,D4)</f>
        <v>100000</v>
      </c>
      <c r="Q2" s="97"/>
      <c r="R2" s="1"/>
      <c r="S2" s="1"/>
      <c r="T2" s="1"/>
    </row>
    <row r="3" spans="2:27" ht="57" customHeight="1" x14ac:dyDescent="0.15">
      <c r="B3" s="81" t="s">
        <v>9</v>
      </c>
      <c r="C3" s="81"/>
      <c r="D3" s="99" t="s">
        <v>38</v>
      </c>
      <c r="E3" s="99"/>
      <c r="F3" s="99"/>
      <c r="G3" s="99"/>
      <c r="H3" s="99"/>
      <c r="I3" s="99"/>
      <c r="J3" s="81" t="s">
        <v>10</v>
      </c>
      <c r="K3" s="81"/>
      <c r="L3" s="99" t="s">
        <v>64</v>
      </c>
      <c r="M3" s="100"/>
      <c r="N3" s="100"/>
      <c r="O3" s="100"/>
      <c r="P3" s="100"/>
      <c r="Q3" s="100"/>
      <c r="R3" s="1"/>
      <c r="S3" s="1"/>
    </row>
    <row r="4" spans="2:27" x14ac:dyDescent="0.15">
      <c r="B4" s="81" t="s">
        <v>11</v>
      </c>
      <c r="C4" s="81"/>
      <c r="D4" s="95">
        <f>SUM($R$9:$S$993)</f>
        <v>0</v>
      </c>
      <c r="E4" s="95"/>
      <c r="F4" s="81" t="s">
        <v>12</v>
      </c>
      <c r="G4" s="81"/>
      <c r="H4" s="96">
        <f>SUM($T$9:$U$108)</f>
        <v>0</v>
      </c>
      <c r="I4" s="97"/>
      <c r="J4" s="78" t="s">
        <v>67</v>
      </c>
      <c r="K4" s="78"/>
      <c r="L4" s="98" t="e">
        <f>Z8/AA8</f>
        <v>#DIV/0!</v>
      </c>
      <c r="M4" s="98"/>
      <c r="N4" s="78" t="s">
        <v>62</v>
      </c>
      <c r="O4" s="78"/>
      <c r="P4" s="79">
        <f>MAX(Y:Y)</f>
        <v>0</v>
      </c>
      <c r="Q4" s="79"/>
      <c r="R4" s="1"/>
      <c r="S4" s="1"/>
      <c r="T4" s="1"/>
    </row>
    <row r="5" spans="2:27" x14ac:dyDescent="0.15">
      <c r="B5" s="52" t="s">
        <v>15</v>
      </c>
      <c r="C5" s="50">
        <f>COUNTIF($R$9:$R$990,"&gt;0")</f>
        <v>0</v>
      </c>
      <c r="D5" s="49" t="s">
        <v>16</v>
      </c>
      <c r="E5" s="15">
        <f>COUNTIF($R$9:$R$990,"&lt;0")</f>
        <v>0</v>
      </c>
      <c r="F5" s="49" t="s">
        <v>17</v>
      </c>
      <c r="G5" s="50">
        <f>COUNTIF($R$9:$R$990,"=0")</f>
        <v>0</v>
      </c>
      <c r="H5" s="49" t="s">
        <v>18</v>
      </c>
      <c r="I5" s="51" t="e">
        <f>C5/SUM(C5,E5,G5)</f>
        <v>#DIV/0!</v>
      </c>
      <c r="J5" s="80" t="s">
        <v>19</v>
      </c>
      <c r="K5" s="81"/>
      <c r="L5" s="82">
        <f>MAX(V9:V993)</f>
        <v>0</v>
      </c>
      <c r="M5" s="83"/>
      <c r="N5" s="17" t="s">
        <v>20</v>
      </c>
      <c r="O5" s="9"/>
      <c r="P5" s="82">
        <f>MAX(W9:W993)</f>
        <v>0</v>
      </c>
      <c r="Q5" s="83"/>
      <c r="R5" s="1"/>
      <c r="S5" s="1"/>
      <c r="T5" s="1"/>
    </row>
    <row r="6" spans="2:27" x14ac:dyDescent="0.15">
      <c r="B6" s="11"/>
      <c r="C6" s="13"/>
      <c r="D6" s="14"/>
      <c r="E6" s="10"/>
      <c r="F6" s="11"/>
      <c r="G6" s="10"/>
      <c r="H6" s="11"/>
      <c r="I6" s="16"/>
      <c r="J6" s="11"/>
      <c r="K6" s="11"/>
      <c r="L6" s="10"/>
      <c r="M6" s="37" t="s">
        <v>66</v>
      </c>
      <c r="N6" s="12"/>
      <c r="O6" s="12"/>
      <c r="P6" s="10"/>
      <c r="Q6" s="53"/>
      <c r="R6" s="1"/>
      <c r="S6" s="1"/>
      <c r="T6" s="1"/>
    </row>
    <row r="7" spans="2:27" x14ac:dyDescent="0.15">
      <c r="B7" s="84" t="s">
        <v>21</v>
      </c>
      <c r="C7" s="86" t="s">
        <v>22</v>
      </c>
      <c r="D7" s="87"/>
      <c r="E7" s="90" t="s">
        <v>23</v>
      </c>
      <c r="F7" s="91"/>
      <c r="G7" s="91"/>
      <c r="H7" s="91"/>
      <c r="I7" s="74"/>
      <c r="J7" s="92" t="s">
        <v>70</v>
      </c>
      <c r="K7" s="93"/>
      <c r="L7" s="76"/>
      <c r="M7" s="94" t="s">
        <v>25</v>
      </c>
      <c r="N7" s="69" t="s">
        <v>26</v>
      </c>
      <c r="O7" s="70"/>
      <c r="P7" s="70"/>
      <c r="Q7" s="71"/>
      <c r="R7" s="72" t="s">
        <v>27</v>
      </c>
      <c r="S7" s="72"/>
      <c r="T7" s="72"/>
      <c r="U7" s="72"/>
    </row>
    <row r="8" spans="2:27" x14ac:dyDescent="0.15">
      <c r="B8" s="85"/>
      <c r="C8" s="88"/>
      <c r="D8" s="89"/>
      <c r="E8" s="18" t="s">
        <v>28</v>
      </c>
      <c r="F8" s="18" t="s">
        <v>29</v>
      </c>
      <c r="G8" s="18" t="s">
        <v>30</v>
      </c>
      <c r="H8" s="73" t="s">
        <v>31</v>
      </c>
      <c r="I8" s="74"/>
      <c r="J8" s="4" t="s">
        <v>32</v>
      </c>
      <c r="K8" s="75" t="s">
        <v>33</v>
      </c>
      <c r="L8" s="76"/>
      <c r="M8" s="94"/>
      <c r="N8" s="5" t="s">
        <v>28</v>
      </c>
      <c r="O8" s="5" t="s">
        <v>29</v>
      </c>
      <c r="P8" s="77" t="s">
        <v>31</v>
      </c>
      <c r="Q8" s="71"/>
      <c r="R8" s="72" t="s">
        <v>34</v>
      </c>
      <c r="S8" s="72"/>
      <c r="T8" s="72" t="s">
        <v>32</v>
      </c>
      <c r="U8" s="72"/>
      <c r="Y8" t="s">
        <v>61</v>
      </c>
      <c r="Z8">
        <f>SUM(Z9:Z108)</f>
        <v>0</v>
      </c>
      <c r="AA8">
        <f>SUM(AA9:AA108)</f>
        <v>0</v>
      </c>
    </row>
    <row r="9" spans="2:27" x14ac:dyDescent="0.15">
      <c r="B9" s="54">
        <v>1</v>
      </c>
      <c r="C9" s="63">
        <f>L2</f>
        <v>100000</v>
      </c>
      <c r="D9" s="63"/>
      <c r="E9" s="54"/>
      <c r="F9" s="8"/>
      <c r="G9" s="54" t="s">
        <v>3</v>
      </c>
      <c r="H9" s="64"/>
      <c r="I9" s="64"/>
      <c r="J9" s="54"/>
      <c r="K9" s="63" t="str">
        <f>IF(J9="","",C9*0.01)</f>
        <v/>
      </c>
      <c r="L9" s="63"/>
      <c r="M9" s="6" t="str">
        <f>IF(J9="","",(K9/J9)/LOOKUP(RIGHT($D$2,3),定数!$A$6:$A$13,定数!$B$6:$B$13))</f>
        <v/>
      </c>
      <c r="N9" s="54"/>
      <c r="O9" s="8"/>
      <c r="P9" s="64"/>
      <c r="Q9" s="64"/>
      <c r="R9" s="65" t="str">
        <f>IF(P9="","",T9*M9*LOOKUP(RIGHT($D$2,3),定数!$A$6:$A$13,定数!$B$6:$B$13))</f>
        <v/>
      </c>
      <c r="S9" s="65"/>
      <c r="T9" s="66" t="str">
        <f>IF(P9="","",IF(G9="買",(P9-H9),(H9-P9))*IF(RIGHT($D$2,3)="JPY",100,10000))</f>
        <v/>
      </c>
      <c r="U9" s="66"/>
      <c r="V9" s="1" t="str">
        <f>IF(T9&lt;&gt;"",IF(T9&gt;0,1+V8,0),"")</f>
        <v/>
      </c>
      <c r="W9" t="str">
        <f>IF(T9&lt;&gt;"",IF(T9&lt;0,1+W8,0),"")</f>
        <v/>
      </c>
      <c r="Z9" t="str">
        <f>IF(R9&gt;0,R9,"")</f>
        <v/>
      </c>
      <c r="AA9" t="str">
        <f>IF(R9&lt;0,R9,"")</f>
        <v/>
      </c>
    </row>
    <row r="10" spans="2:27" x14ac:dyDescent="0.15">
      <c r="B10" s="54">
        <v>2</v>
      </c>
      <c r="C10" s="63" t="str">
        <f t="shared" ref="C10:C73" si="0">IF(R9="","",C9+R9)</f>
        <v/>
      </c>
      <c r="D10" s="63"/>
      <c r="E10" s="54"/>
      <c r="F10" s="8"/>
      <c r="G10" s="54" t="s">
        <v>4</v>
      </c>
      <c r="H10" s="64"/>
      <c r="I10" s="64"/>
      <c r="J10" s="54"/>
      <c r="K10" s="63" t="str">
        <f t="shared" ref="K10:K73" si="1">IF(J10="","",C10*0.01)</f>
        <v/>
      </c>
      <c r="L10" s="63"/>
      <c r="M10" s="6" t="str">
        <f>IF(J10="","",(K10/J10)/LOOKUP(RIGHT($D$2,3),定数!$A$6:$A$13,定数!$B$6:$B$13))</f>
        <v/>
      </c>
      <c r="N10" s="54"/>
      <c r="O10" s="8"/>
      <c r="P10" s="64"/>
      <c r="Q10" s="64"/>
      <c r="R10" s="65" t="str">
        <f>IF(P10="","",T10*M10*LOOKUP(RIGHT($D$2,3),定数!$A$6:$A$13,定数!$B$6:$B$13))</f>
        <v/>
      </c>
      <c r="S10" s="65"/>
      <c r="T10" s="66" t="str">
        <f>IF(P10="","",IF(G10="買",(P10-H10),(H10-P10))*IF(RIGHT($D$2,3)="JPY",100,10000))</f>
        <v/>
      </c>
      <c r="U10" s="66"/>
      <c r="V10" s="22" t="str">
        <f t="shared" ref="V10:V22" si="2">IF(T10&lt;&gt;"",IF(T10&gt;0,1+V9,0),"")</f>
        <v/>
      </c>
      <c r="W10" t="str">
        <f t="shared" ref="W10:W73" si="3">IF(T10&lt;&gt;"",IF(T10&lt;0,1+W9,0),"")</f>
        <v/>
      </c>
      <c r="X10" s="35" t="str">
        <f>IF(C10&lt;&gt;"",MAX(C10,C9),"")</f>
        <v/>
      </c>
      <c r="Z10" t="str">
        <f t="shared" ref="Z10:Z73" si="4">IF(R10&gt;0,R10,"")</f>
        <v/>
      </c>
      <c r="AA10" t="str">
        <f t="shared" ref="AA10:AA73" si="5">IF(R10&lt;0,R10,"")</f>
        <v/>
      </c>
    </row>
    <row r="11" spans="2:27" x14ac:dyDescent="0.15">
      <c r="B11" s="54">
        <v>3</v>
      </c>
      <c r="C11" s="63" t="str">
        <f t="shared" si="0"/>
        <v/>
      </c>
      <c r="D11" s="63"/>
      <c r="E11" s="54"/>
      <c r="F11" s="8"/>
      <c r="G11" s="54" t="s">
        <v>4</v>
      </c>
      <c r="H11" s="64"/>
      <c r="I11" s="64"/>
      <c r="J11" s="54"/>
      <c r="K11" s="63" t="str">
        <f t="shared" si="1"/>
        <v/>
      </c>
      <c r="L11" s="63"/>
      <c r="M11" s="6" t="str">
        <f>IF(J11="","",(K11/J11)/LOOKUP(RIGHT($D$2,3),定数!$A$6:$A$13,定数!$B$6:$B$13))</f>
        <v/>
      </c>
      <c r="N11" s="54"/>
      <c r="O11" s="8"/>
      <c r="P11" s="64"/>
      <c r="Q11" s="64"/>
      <c r="R11" s="65" t="str">
        <f>IF(P11="","",T11*M11*LOOKUP(RIGHT($D$2,3),定数!$A$6:$A$13,定数!$B$6:$B$13))</f>
        <v/>
      </c>
      <c r="S11" s="65"/>
      <c r="T11" s="66" t="str">
        <f>IF(P11="","",IF(G11="買",(P11-H11),(H11-P11))*IF(RIGHT($D$2,3)="JPY",100,10000))</f>
        <v/>
      </c>
      <c r="U11" s="66"/>
      <c r="V11" s="22" t="str">
        <f t="shared" si="2"/>
        <v/>
      </c>
      <c r="W11" t="str">
        <f t="shared" si="3"/>
        <v/>
      </c>
      <c r="X11" s="35" t="str">
        <f>IF(C11&lt;&gt;"",MAX(X10,C11),"")</f>
        <v/>
      </c>
      <c r="Y11" s="36" t="str">
        <f>IF(X11&lt;&gt;"",1-(C11/X11),"")</f>
        <v/>
      </c>
      <c r="Z11" t="str">
        <f t="shared" si="4"/>
        <v/>
      </c>
      <c r="AA11" t="str">
        <f t="shared" si="5"/>
        <v/>
      </c>
    </row>
    <row r="12" spans="2:27" x14ac:dyDescent="0.15">
      <c r="B12" s="54">
        <v>4</v>
      </c>
      <c r="C12" s="63" t="str">
        <f t="shared" si="0"/>
        <v/>
      </c>
      <c r="D12" s="63"/>
      <c r="E12" s="54"/>
      <c r="F12" s="8"/>
      <c r="G12" s="54" t="s">
        <v>3</v>
      </c>
      <c r="H12" s="64"/>
      <c r="I12" s="64"/>
      <c r="J12" s="54"/>
      <c r="K12" s="63" t="str">
        <f t="shared" si="1"/>
        <v/>
      </c>
      <c r="L12" s="63"/>
      <c r="M12" s="6" t="str">
        <f>IF(J12="","",(K12/J12)/LOOKUP(RIGHT($D$2,3),定数!$A$6:$A$13,定数!$B$6:$B$13))</f>
        <v/>
      </c>
      <c r="N12" s="54"/>
      <c r="O12" s="8"/>
      <c r="P12" s="64"/>
      <c r="Q12" s="64"/>
      <c r="R12" s="65" t="str">
        <f>IF(P12="","",T12*M12*LOOKUP(RIGHT($D$2,3),定数!$A$6:$A$13,定数!$B$6:$B$13))</f>
        <v/>
      </c>
      <c r="S12" s="65"/>
      <c r="T12" s="66" t="str">
        <f t="shared" ref="T12:T75" si="6">IF(P12="","",IF(G12="買",(P12-H12),(H12-P12))*IF(RIGHT($D$2,3)="JPY",100,10000))</f>
        <v/>
      </c>
      <c r="U12" s="66"/>
      <c r="V12" s="22" t="str">
        <f t="shared" si="2"/>
        <v/>
      </c>
      <c r="W12" t="str">
        <f t="shared" si="3"/>
        <v/>
      </c>
      <c r="X12" s="35" t="str">
        <f t="shared" ref="X12:X75" si="7">IF(C12&lt;&gt;"",MAX(X11,C12),"")</f>
        <v/>
      </c>
      <c r="Y12" s="36" t="str">
        <f t="shared" ref="Y12:Y75" si="8">IF(X12&lt;&gt;"",1-(C12/X12),"")</f>
        <v/>
      </c>
      <c r="Z12" t="str">
        <f t="shared" si="4"/>
        <v/>
      </c>
      <c r="AA12" t="str">
        <f t="shared" si="5"/>
        <v/>
      </c>
    </row>
    <row r="13" spans="2:27" x14ac:dyDescent="0.15">
      <c r="B13" s="54">
        <v>5</v>
      </c>
      <c r="C13" s="63" t="str">
        <f t="shared" si="0"/>
        <v/>
      </c>
      <c r="D13" s="63"/>
      <c r="E13" s="54"/>
      <c r="F13" s="8"/>
      <c r="G13" s="54" t="s">
        <v>3</v>
      </c>
      <c r="H13" s="64"/>
      <c r="I13" s="64"/>
      <c r="J13" s="54"/>
      <c r="K13" s="63" t="str">
        <f t="shared" si="1"/>
        <v/>
      </c>
      <c r="L13" s="63"/>
      <c r="M13" s="6" t="str">
        <f>IF(J13="","",(K13/J13)/LOOKUP(RIGHT($D$2,3),定数!$A$6:$A$13,定数!$B$6:$B$13))</f>
        <v/>
      </c>
      <c r="N13" s="54"/>
      <c r="O13" s="8"/>
      <c r="P13" s="64"/>
      <c r="Q13" s="64"/>
      <c r="R13" s="65" t="str">
        <f>IF(P13="","",T13*M13*LOOKUP(RIGHT($D$2,3),定数!$A$6:$A$13,定数!$B$6:$B$13))</f>
        <v/>
      </c>
      <c r="S13" s="65"/>
      <c r="T13" s="66" t="str">
        <f t="shared" si="6"/>
        <v/>
      </c>
      <c r="U13" s="66"/>
      <c r="V13" s="22" t="str">
        <f t="shared" si="2"/>
        <v/>
      </c>
      <c r="W13" t="str">
        <f t="shared" si="3"/>
        <v/>
      </c>
      <c r="X13" s="35" t="str">
        <f t="shared" si="7"/>
        <v/>
      </c>
      <c r="Y13" s="36" t="str">
        <f t="shared" si="8"/>
        <v/>
      </c>
      <c r="Z13" t="str">
        <f t="shared" si="4"/>
        <v/>
      </c>
      <c r="AA13" t="str">
        <f t="shared" si="5"/>
        <v/>
      </c>
    </row>
    <row r="14" spans="2:27" x14ac:dyDescent="0.15">
      <c r="B14" s="54">
        <v>6</v>
      </c>
      <c r="C14" s="63" t="str">
        <f t="shared" si="0"/>
        <v/>
      </c>
      <c r="D14" s="63"/>
      <c r="E14" s="54"/>
      <c r="F14" s="8"/>
      <c r="G14" s="54" t="s">
        <v>4</v>
      </c>
      <c r="H14" s="64"/>
      <c r="I14" s="64"/>
      <c r="J14" s="54"/>
      <c r="K14" s="63" t="str">
        <f t="shared" si="1"/>
        <v/>
      </c>
      <c r="L14" s="63"/>
      <c r="M14" s="6" t="str">
        <f>IF(J14="","",(K14/J14)/LOOKUP(RIGHT($D$2,3),定数!$A$6:$A$13,定数!$B$6:$B$13))</f>
        <v/>
      </c>
      <c r="N14" s="54"/>
      <c r="O14" s="8"/>
      <c r="P14" s="64"/>
      <c r="Q14" s="64"/>
      <c r="R14" s="65" t="str">
        <f>IF(P14="","",T14*M14*LOOKUP(RIGHT($D$2,3),定数!$A$6:$A$13,定数!$B$6:$B$13))</f>
        <v/>
      </c>
      <c r="S14" s="65"/>
      <c r="T14" s="66" t="str">
        <f t="shared" si="6"/>
        <v/>
      </c>
      <c r="U14" s="66"/>
      <c r="V14" s="22" t="str">
        <f t="shared" si="2"/>
        <v/>
      </c>
      <c r="W14" t="str">
        <f t="shared" si="3"/>
        <v/>
      </c>
      <c r="X14" s="35" t="str">
        <f t="shared" si="7"/>
        <v/>
      </c>
      <c r="Y14" s="36" t="str">
        <f t="shared" si="8"/>
        <v/>
      </c>
      <c r="Z14" t="str">
        <f t="shared" si="4"/>
        <v/>
      </c>
      <c r="AA14" t="str">
        <f t="shared" si="5"/>
        <v/>
      </c>
    </row>
    <row r="15" spans="2:27" x14ac:dyDescent="0.15">
      <c r="B15" s="54">
        <v>7</v>
      </c>
      <c r="C15" s="63" t="str">
        <f t="shared" si="0"/>
        <v/>
      </c>
      <c r="D15" s="63"/>
      <c r="E15" s="54"/>
      <c r="F15" s="8"/>
      <c r="G15" s="54" t="s">
        <v>4</v>
      </c>
      <c r="H15" s="64"/>
      <c r="I15" s="64"/>
      <c r="J15" s="54"/>
      <c r="K15" s="63" t="str">
        <f t="shared" si="1"/>
        <v/>
      </c>
      <c r="L15" s="63"/>
      <c r="M15" s="6" t="str">
        <f>IF(J15="","",(K15/J15)/LOOKUP(RIGHT($D$2,3),定数!$A$6:$A$13,定数!$B$6:$B$13))</f>
        <v/>
      </c>
      <c r="N15" s="54"/>
      <c r="O15" s="8"/>
      <c r="P15" s="64"/>
      <c r="Q15" s="64"/>
      <c r="R15" s="65" t="str">
        <f>IF(P15="","",T15*M15*LOOKUP(RIGHT($D$2,3),定数!$A$6:$A$13,定数!$B$6:$B$13))</f>
        <v/>
      </c>
      <c r="S15" s="65"/>
      <c r="T15" s="66" t="str">
        <f t="shared" si="6"/>
        <v/>
      </c>
      <c r="U15" s="66"/>
      <c r="V15" s="22" t="str">
        <f t="shared" si="2"/>
        <v/>
      </c>
      <c r="W15" t="str">
        <f t="shared" si="3"/>
        <v/>
      </c>
      <c r="X15" s="35" t="str">
        <f t="shared" si="7"/>
        <v/>
      </c>
      <c r="Y15" s="36" t="str">
        <f t="shared" si="8"/>
        <v/>
      </c>
      <c r="Z15" t="str">
        <f t="shared" si="4"/>
        <v/>
      </c>
      <c r="AA15" t="str">
        <f t="shared" si="5"/>
        <v/>
      </c>
    </row>
    <row r="16" spans="2:27" x14ac:dyDescent="0.15">
      <c r="B16" s="54">
        <v>8</v>
      </c>
      <c r="C16" s="63" t="str">
        <f t="shared" si="0"/>
        <v/>
      </c>
      <c r="D16" s="63"/>
      <c r="E16" s="54"/>
      <c r="F16" s="8"/>
      <c r="G16" s="54" t="s">
        <v>4</v>
      </c>
      <c r="H16" s="64"/>
      <c r="I16" s="64"/>
      <c r="J16" s="54"/>
      <c r="K16" s="63" t="str">
        <f t="shared" si="1"/>
        <v/>
      </c>
      <c r="L16" s="63"/>
      <c r="M16" s="6" t="str">
        <f>IF(J16="","",(K16/J16)/LOOKUP(RIGHT($D$2,3),定数!$A$6:$A$13,定数!$B$6:$B$13))</f>
        <v/>
      </c>
      <c r="N16" s="54"/>
      <c r="O16" s="8"/>
      <c r="P16" s="64"/>
      <c r="Q16" s="64"/>
      <c r="R16" s="65" t="str">
        <f>IF(P16="","",T16*M16*LOOKUP(RIGHT($D$2,3),定数!$A$6:$A$13,定数!$B$6:$B$13))</f>
        <v/>
      </c>
      <c r="S16" s="65"/>
      <c r="T16" s="66" t="str">
        <f t="shared" si="6"/>
        <v/>
      </c>
      <c r="U16" s="66"/>
      <c r="V16" s="22" t="str">
        <f t="shared" si="2"/>
        <v/>
      </c>
      <c r="W16" t="str">
        <f t="shared" si="3"/>
        <v/>
      </c>
      <c r="X16" s="35" t="str">
        <f t="shared" si="7"/>
        <v/>
      </c>
      <c r="Y16" s="36" t="str">
        <f t="shared" si="8"/>
        <v/>
      </c>
      <c r="Z16" t="str">
        <f t="shared" si="4"/>
        <v/>
      </c>
      <c r="AA16" t="str">
        <f t="shared" si="5"/>
        <v/>
      </c>
    </row>
    <row r="17" spans="2:27" x14ac:dyDescent="0.15">
      <c r="B17" s="54">
        <v>9</v>
      </c>
      <c r="C17" s="63" t="str">
        <f t="shared" si="0"/>
        <v/>
      </c>
      <c r="D17" s="63"/>
      <c r="E17" s="54"/>
      <c r="F17" s="8"/>
      <c r="G17" s="54" t="s">
        <v>4</v>
      </c>
      <c r="H17" s="64"/>
      <c r="I17" s="64"/>
      <c r="J17" s="54"/>
      <c r="K17" s="63" t="str">
        <f t="shared" si="1"/>
        <v/>
      </c>
      <c r="L17" s="63"/>
      <c r="M17" s="6" t="str">
        <f>IF(J17="","",(K17/J17)/LOOKUP(RIGHT($D$2,3),定数!$A$6:$A$13,定数!$B$6:$B$13))</f>
        <v/>
      </c>
      <c r="N17" s="54"/>
      <c r="O17" s="8"/>
      <c r="P17" s="64"/>
      <c r="Q17" s="64"/>
      <c r="R17" s="65" t="str">
        <f>IF(P17="","",T17*M17*LOOKUP(RIGHT($D$2,3),定数!$A$6:$A$13,定数!$B$6:$B$13))</f>
        <v/>
      </c>
      <c r="S17" s="65"/>
      <c r="T17" s="66" t="str">
        <f t="shared" si="6"/>
        <v/>
      </c>
      <c r="U17" s="66"/>
      <c r="V17" s="22" t="str">
        <f t="shared" si="2"/>
        <v/>
      </c>
      <c r="W17" t="str">
        <f t="shared" si="3"/>
        <v/>
      </c>
      <c r="X17" s="35" t="str">
        <f t="shared" si="7"/>
        <v/>
      </c>
      <c r="Y17" s="36" t="str">
        <f t="shared" si="8"/>
        <v/>
      </c>
      <c r="Z17" t="str">
        <f t="shared" si="4"/>
        <v/>
      </c>
      <c r="AA17" t="str">
        <f t="shared" si="5"/>
        <v/>
      </c>
    </row>
    <row r="18" spans="2:27" x14ac:dyDescent="0.15">
      <c r="B18" s="54">
        <v>10</v>
      </c>
      <c r="C18" s="63" t="str">
        <f t="shared" si="0"/>
        <v/>
      </c>
      <c r="D18" s="63"/>
      <c r="E18" s="54"/>
      <c r="F18" s="8"/>
      <c r="G18" s="54" t="s">
        <v>4</v>
      </c>
      <c r="H18" s="64"/>
      <c r="I18" s="64"/>
      <c r="J18" s="54"/>
      <c r="K18" s="63" t="str">
        <f t="shared" si="1"/>
        <v/>
      </c>
      <c r="L18" s="63"/>
      <c r="M18" s="6" t="str">
        <f>IF(J18="","",(K18/J18)/LOOKUP(RIGHT($D$2,3),定数!$A$6:$A$13,定数!$B$6:$B$13))</f>
        <v/>
      </c>
      <c r="N18" s="54"/>
      <c r="O18" s="8"/>
      <c r="P18" s="64"/>
      <c r="Q18" s="64"/>
      <c r="R18" s="65" t="str">
        <f>IF(P18="","",T18*M18*LOOKUP(RIGHT($D$2,3),定数!$A$6:$A$13,定数!$B$6:$B$13))</f>
        <v/>
      </c>
      <c r="S18" s="65"/>
      <c r="T18" s="66" t="str">
        <f t="shared" si="6"/>
        <v/>
      </c>
      <c r="U18" s="66"/>
      <c r="V18" s="22" t="str">
        <f t="shared" si="2"/>
        <v/>
      </c>
      <c r="W18" t="str">
        <f t="shared" si="3"/>
        <v/>
      </c>
      <c r="X18" s="35" t="str">
        <f t="shared" si="7"/>
        <v/>
      </c>
      <c r="Y18" s="36" t="str">
        <f t="shared" si="8"/>
        <v/>
      </c>
      <c r="Z18" t="str">
        <f t="shared" si="4"/>
        <v/>
      </c>
      <c r="AA18" t="str">
        <f t="shared" si="5"/>
        <v/>
      </c>
    </row>
    <row r="19" spans="2:27" x14ac:dyDescent="0.15">
      <c r="B19" s="54">
        <v>11</v>
      </c>
      <c r="C19" s="63" t="str">
        <f t="shared" si="0"/>
        <v/>
      </c>
      <c r="D19" s="63"/>
      <c r="E19" s="54"/>
      <c r="F19" s="8"/>
      <c r="G19" s="54" t="s">
        <v>3</v>
      </c>
      <c r="H19" s="64"/>
      <c r="I19" s="64"/>
      <c r="J19" s="54"/>
      <c r="K19" s="63" t="str">
        <f t="shared" si="1"/>
        <v/>
      </c>
      <c r="L19" s="63"/>
      <c r="M19" s="6" t="str">
        <f>IF(J19="","",(K19/J19)/LOOKUP(RIGHT($D$2,3),定数!$A$6:$A$13,定数!$B$6:$B$13))</f>
        <v/>
      </c>
      <c r="N19" s="54"/>
      <c r="O19" s="8"/>
      <c r="P19" s="64"/>
      <c r="Q19" s="64"/>
      <c r="R19" s="65" t="str">
        <f>IF(P19="","",T19*M19*LOOKUP(RIGHT($D$2,3),定数!$A$6:$A$13,定数!$B$6:$B$13))</f>
        <v/>
      </c>
      <c r="S19" s="65"/>
      <c r="T19" s="66" t="str">
        <f t="shared" si="6"/>
        <v/>
      </c>
      <c r="U19" s="66"/>
      <c r="V19" s="22" t="str">
        <f t="shared" si="2"/>
        <v/>
      </c>
      <c r="W19" t="str">
        <f t="shared" si="3"/>
        <v/>
      </c>
      <c r="X19" s="35" t="str">
        <f t="shared" si="7"/>
        <v/>
      </c>
      <c r="Y19" s="36" t="str">
        <f t="shared" si="8"/>
        <v/>
      </c>
      <c r="Z19" t="str">
        <f t="shared" si="4"/>
        <v/>
      </c>
      <c r="AA19" t="str">
        <f t="shared" si="5"/>
        <v/>
      </c>
    </row>
    <row r="20" spans="2:27" x14ac:dyDescent="0.15">
      <c r="B20" s="54">
        <v>12</v>
      </c>
      <c r="C20" s="63" t="str">
        <f t="shared" si="0"/>
        <v/>
      </c>
      <c r="D20" s="63"/>
      <c r="E20" s="54"/>
      <c r="F20" s="8"/>
      <c r="G20" s="54" t="s">
        <v>4</v>
      </c>
      <c r="H20" s="64"/>
      <c r="I20" s="64"/>
      <c r="J20" s="54"/>
      <c r="K20" s="63" t="str">
        <f t="shared" si="1"/>
        <v/>
      </c>
      <c r="L20" s="63"/>
      <c r="M20" s="6" t="str">
        <f>IF(J20="","",(K20/J20)/LOOKUP(RIGHT($D$2,3),定数!$A$6:$A$13,定数!$B$6:$B$13))</f>
        <v/>
      </c>
      <c r="N20" s="54"/>
      <c r="O20" s="8"/>
      <c r="P20" s="64"/>
      <c r="Q20" s="64"/>
      <c r="R20" s="65" t="str">
        <f>IF(P20="","",T20*M20*LOOKUP(RIGHT($D$2,3),定数!$A$6:$A$13,定数!$B$6:$B$13))</f>
        <v/>
      </c>
      <c r="S20" s="65"/>
      <c r="T20" s="66" t="str">
        <f t="shared" si="6"/>
        <v/>
      </c>
      <c r="U20" s="66"/>
      <c r="V20" s="22" t="str">
        <f t="shared" si="2"/>
        <v/>
      </c>
      <c r="W20" t="str">
        <f t="shared" si="3"/>
        <v/>
      </c>
      <c r="X20" s="35" t="str">
        <f t="shared" si="7"/>
        <v/>
      </c>
      <c r="Y20" s="36" t="str">
        <f t="shared" si="8"/>
        <v/>
      </c>
      <c r="Z20" t="str">
        <f t="shared" si="4"/>
        <v/>
      </c>
      <c r="AA20" t="str">
        <f t="shared" si="5"/>
        <v/>
      </c>
    </row>
    <row r="21" spans="2:27" x14ac:dyDescent="0.15">
      <c r="B21" s="54">
        <v>13</v>
      </c>
      <c r="C21" s="63" t="str">
        <f t="shared" si="0"/>
        <v/>
      </c>
      <c r="D21" s="63"/>
      <c r="E21" s="54"/>
      <c r="F21" s="8"/>
      <c r="G21" s="54" t="s">
        <v>3</v>
      </c>
      <c r="H21" s="64"/>
      <c r="I21" s="64"/>
      <c r="J21" s="54"/>
      <c r="K21" s="63" t="str">
        <f t="shared" si="1"/>
        <v/>
      </c>
      <c r="L21" s="63"/>
      <c r="M21" s="6" t="str">
        <f>IF(J21="","",(K21/J21)/LOOKUP(RIGHT($D$2,3),定数!$A$6:$A$13,定数!$B$6:$B$13))</f>
        <v/>
      </c>
      <c r="N21" s="54"/>
      <c r="O21" s="8"/>
      <c r="P21" s="64"/>
      <c r="Q21" s="64"/>
      <c r="R21" s="65" t="str">
        <f>IF(P21="","",T21*M21*LOOKUP(RIGHT($D$2,3),定数!$A$6:$A$13,定数!$B$6:$B$13))</f>
        <v/>
      </c>
      <c r="S21" s="65"/>
      <c r="T21" s="66" t="str">
        <f t="shared" si="6"/>
        <v/>
      </c>
      <c r="U21" s="66"/>
      <c r="V21" s="22" t="str">
        <f t="shared" si="2"/>
        <v/>
      </c>
      <c r="W21" t="str">
        <f t="shared" si="3"/>
        <v/>
      </c>
      <c r="X21" s="35" t="str">
        <f t="shared" si="7"/>
        <v/>
      </c>
      <c r="Y21" s="36" t="str">
        <f t="shared" si="8"/>
        <v/>
      </c>
      <c r="Z21" t="str">
        <f t="shared" si="4"/>
        <v/>
      </c>
      <c r="AA21" t="str">
        <f t="shared" si="5"/>
        <v/>
      </c>
    </row>
    <row r="22" spans="2:27" x14ac:dyDescent="0.15">
      <c r="B22" s="54">
        <v>14</v>
      </c>
      <c r="C22" s="63" t="str">
        <f t="shared" si="0"/>
        <v/>
      </c>
      <c r="D22" s="63"/>
      <c r="E22" s="54"/>
      <c r="F22" s="8"/>
      <c r="G22" s="54" t="s">
        <v>3</v>
      </c>
      <c r="H22" s="64"/>
      <c r="I22" s="64"/>
      <c r="J22" s="54"/>
      <c r="K22" s="63" t="str">
        <f t="shared" si="1"/>
        <v/>
      </c>
      <c r="L22" s="63"/>
      <c r="M22" s="6" t="str">
        <f>IF(J22="","",(K22/J22)/LOOKUP(RIGHT($D$2,3),定数!$A$6:$A$13,定数!$B$6:$B$13))</f>
        <v/>
      </c>
      <c r="N22" s="54"/>
      <c r="O22" s="8"/>
      <c r="P22" s="64"/>
      <c r="Q22" s="64"/>
      <c r="R22" s="65" t="str">
        <f>IF(P22="","",T22*M22*LOOKUP(RIGHT($D$2,3),定数!$A$6:$A$13,定数!$B$6:$B$13))</f>
        <v/>
      </c>
      <c r="S22" s="65"/>
      <c r="T22" s="66" t="str">
        <f t="shared" si="6"/>
        <v/>
      </c>
      <c r="U22" s="66"/>
      <c r="V22" s="22" t="str">
        <f t="shared" si="2"/>
        <v/>
      </c>
      <c r="W22" t="str">
        <f t="shared" si="3"/>
        <v/>
      </c>
      <c r="X22" s="35" t="str">
        <f t="shared" si="7"/>
        <v/>
      </c>
      <c r="Y22" s="36" t="str">
        <f t="shared" si="8"/>
        <v/>
      </c>
      <c r="Z22" t="str">
        <f t="shared" si="4"/>
        <v/>
      </c>
      <c r="AA22" t="str">
        <f t="shared" si="5"/>
        <v/>
      </c>
    </row>
    <row r="23" spans="2:27" x14ac:dyDescent="0.15">
      <c r="B23" s="54">
        <v>15</v>
      </c>
      <c r="C23" s="63" t="str">
        <f t="shared" si="0"/>
        <v/>
      </c>
      <c r="D23" s="63"/>
      <c r="E23" s="54"/>
      <c r="F23" s="8"/>
      <c r="G23" s="54" t="s">
        <v>3</v>
      </c>
      <c r="H23" s="64"/>
      <c r="I23" s="64"/>
      <c r="J23" s="54"/>
      <c r="K23" s="63" t="str">
        <f t="shared" si="1"/>
        <v/>
      </c>
      <c r="L23" s="63"/>
      <c r="M23" s="6" t="str">
        <f>IF(J23="","",(K23/J23)/LOOKUP(RIGHT($D$2,3),定数!$A$6:$A$13,定数!$B$6:$B$13))</f>
        <v/>
      </c>
      <c r="N23" s="54"/>
      <c r="O23" s="8"/>
      <c r="P23" s="64"/>
      <c r="Q23" s="64"/>
      <c r="R23" s="65" t="str">
        <f>IF(P23="","",T23*M23*LOOKUP(RIGHT($D$2,3),定数!$A$6:$A$13,定数!$B$6:$B$13))</f>
        <v/>
      </c>
      <c r="S23" s="65"/>
      <c r="T23" s="66" t="str">
        <f t="shared" si="6"/>
        <v/>
      </c>
      <c r="U23" s="66"/>
      <c r="V23" t="str">
        <f t="shared" ref="V23:W74" si="9">IF(S23&lt;&gt;"",IF(S23&lt;0,1+V22,0),"")</f>
        <v/>
      </c>
      <c r="W23" t="str">
        <f t="shared" si="3"/>
        <v/>
      </c>
      <c r="X23" s="35" t="str">
        <f t="shared" si="7"/>
        <v/>
      </c>
      <c r="Y23" s="36" t="str">
        <f t="shared" si="8"/>
        <v/>
      </c>
      <c r="Z23" t="str">
        <f t="shared" si="4"/>
        <v/>
      </c>
      <c r="AA23" t="str">
        <f t="shared" si="5"/>
        <v/>
      </c>
    </row>
    <row r="24" spans="2:27" x14ac:dyDescent="0.15">
      <c r="B24" s="54">
        <v>16</v>
      </c>
      <c r="C24" s="63" t="str">
        <f t="shared" si="0"/>
        <v/>
      </c>
      <c r="D24" s="63"/>
      <c r="E24" s="54"/>
      <c r="F24" s="8"/>
      <c r="G24" s="54" t="s">
        <v>3</v>
      </c>
      <c r="H24" s="64"/>
      <c r="I24" s="64"/>
      <c r="J24" s="54"/>
      <c r="K24" s="63" t="str">
        <f t="shared" si="1"/>
        <v/>
      </c>
      <c r="L24" s="63"/>
      <c r="M24" s="6" t="str">
        <f>IF(J24="","",(K24/J24)/LOOKUP(RIGHT($D$2,3),定数!$A$6:$A$13,定数!$B$6:$B$13))</f>
        <v/>
      </c>
      <c r="N24" s="54"/>
      <c r="O24" s="8"/>
      <c r="P24" s="64"/>
      <c r="Q24" s="64"/>
      <c r="R24" s="65" t="str">
        <f>IF(P24="","",T24*M24*LOOKUP(RIGHT($D$2,3),定数!$A$6:$A$13,定数!$B$6:$B$13))</f>
        <v/>
      </c>
      <c r="S24" s="65"/>
      <c r="T24" s="66" t="str">
        <f t="shared" si="6"/>
        <v/>
      </c>
      <c r="U24" s="66"/>
      <c r="V24" t="str">
        <f t="shared" si="9"/>
        <v/>
      </c>
      <c r="W24" t="str">
        <f t="shared" si="3"/>
        <v/>
      </c>
      <c r="X24" s="35" t="str">
        <f t="shared" si="7"/>
        <v/>
      </c>
      <c r="Y24" s="36" t="str">
        <f t="shared" si="8"/>
        <v/>
      </c>
      <c r="Z24" t="str">
        <f t="shared" si="4"/>
        <v/>
      </c>
      <c r="AA24" t="str">
        <f t="shared" si="5"/>
        <v/>
      </c>
    </row>
    <row r="25" spans="2:27" x14ac:dyDescent="0.15">
      <c r="B25" s="54">
        <v>17</v>
      </c>
      <c r="C25" s="63" t="str">
        <f t="shared" si="0"/>
        <v/>
      </c>
      <c r="D25" s="63"/>
      <c r="E25" s="54"/>
      <c r="F25" s="8"/>
      <c r="G25" s="54" t="s">
        <v>3</v>
      </c>
      <c r="H25" s="64"/>
      <c r="I25" s="64"/>
      <c r="J25" s="54"/>
      <c r="K25" s="63" t="str">
        <f t="shared" si="1"/>
        <v/>
      </c>
      <c r="L25" s="63"/>
      <c r="M25" s="6" t="str">
        <f>IF(J25="","",(K25/J25)/LOOKUP(RIGHT($D$2,3),定数!$A$6:$A$13,定数!$B$6:$B$13))</f>
        <v/>
      </c>
      <c r="N25" s="54"/>
      <c r="O25" s="8"/>
      <c r="P25" s="64"/>
      <c r="Q25" s="64"/>
      <c r="R25" s="65" t="str">
        <f>IF(P25="","",T25*M25*LOOKUP(RIGHT($D$2,3),定数!$A$6:$A$13,定数!$B$6:$B$13))</f>
        <v/>
      </c>
      <c r="S25" s="65"/>
      <c r="T25" s="66" t="str">
        <f t="shared" si="6"/>
        <v/>
      </c>
      <c r="U25" s="66"/>
      <c r="V25" t="str">
        <f t="shared" si="9"/>
        <v/>
      </c>
      <c r="W25" t="str">
        <f t="shared" si="3"/>
        <v/>
      </c>
      <c r="X25" s="35" t="str">
        <f t="shared" si="7"/>
        <v/>
      </c>
      <c r="Y25" s="36" t="str">
        <f t="shared" si="8"/>
        <v/>
      </c>
      <c r="Z25" t="str">
        <f t="shared" si="4"/>
        <v/>
      </c>
      <c r="AA25" t="str">
        <f t="shared" si="5"/>
        <v/>
      </c>
    </row>
    <row r="26" spans="2:27" x14ac:dyDescent="0.15">
      <c r="B26" s="54">
        <v>18</v>
      </c>
      <c r="C26" s="63" t="str">
        <f t="shared" si="0"/>
        <v/>
      </c>
      <c r="D26" s="63"/>
      <c r="E26" s="54"/>
      <c r="F26" s="8"/>
      <c r="G26" s="54" t="s">
        <v>3</v>
      </c>
      <c r="H26" s="64"/>
      <c r="I26" s="64"/>
      <c r="J26" s="54"/>
      <c r="K26" s="63" t="str">
        <f t="shared" si="1"/>
        <v/>
      </c>
      <c r="L26" s="63"/>
      <c r="M26" s="6" t="str">
        <f>IF(J26="","",(K26/J26)/LOOKUP(RIGHT($D$2,3),定数!$A$6:$A$13,定数!$B$6:$B$13))</f>
        <v/>
      </c>
      <c r="N26" s="54"/>
      <c r="O26" s="8"/>
      <c r="P26" s="64"/>
      <c r="Q26" s="64"/>
      <c r="R26" s="65" t="str">
        <f>IF(P26="","",T26*M26*LOOKUP(RIGHT($D$2,3),定数!$A$6:$A$13,定数!$B$6:$B$13))</f>
        <v/>
      </c>
      <c r="S26" s="65"/>
      <c r="T26" s="66" t="str">
        <f t="shared" si="6"/>
        <v/>
      </c>
      <c r="U26" s="66"/>
      <c r="V26" t="str">
        <f t="shared" si="9"/>
        <v/>
      </c>
      <c r="W26" t="str">
        <f t="shared" si="3"/>
        <v/>
      </c>
      <c r="X26" s="35" t="str">
        <f t="shared" si="7"/>
        <v/>
      </c>
      <c r="Y26" s="36" t="str">
        <f t="shared" si="8"/>
        <v/>
      </c>
      <c r="Z26" t="str">
        <f t="shared" si="4"/>
        <v/>
      </c>
      <c r="AA26" t="str">
        <f t="shared" si="5"/>
        <v/>
      </c>
    </row>
    <row r="27" spans="2:27" x14ac:dyDescent="0.15">
      <c r="B27" s="54">
        <v>19</v>
      </c>
      <c r="C27" s="63" t="str">
        <f t="shared" si="0"/>
        <v/>
      </c>
      <c r="D27" s="63"/>
      <c r="E27" s="54"/>
      <c r="F27" s="8"/>
      <c r="G27" s="54" t="s">
        <v>3</v>
      </c>
      <c r="H27" s="64"/>
      <c r="I27" s="64"/>
      <c r="J27" s="54"/>
      <c r="K27" s="63" t="str">
        <f t="shared" si="1"/>
        <v/>
      </c>
      <c r="L27" s="63"/>
      <c r="M27" s="6" t="str">
        <f>IF(J27="","",(K27/J27)/LOOKUP(RIGHT($D$2,3),定数!$A$6:$A$13,定数!$B$6:$B$13))</f>
        <v/>
      </c>
      <c r="N27" s="54"/>
      <c r="O27" s="8"/>
      <c r="P27" s="64"/>
      <c r="Q27" s="64"/>
      <c r="R27" s="65" t="str">
        <f>IF(P27="","",T27*M27*LOOKUP(RIGHT($D$2,3),定数!$A$6:$A$13,定数!$B$6:$B$13))</f>
        <v/>
      </c>
      <c r="S27" s="65"/>
      <c r="T27" s="66" t="str">
        <f t="shared" si="6"/>
        <v/>
      </c>
      <c r="U27" s="66"/>
      <c r="V27" t="str">
        <f t="shared" si="9"/>
        <v/>
      </c>
      <c r="W27" t="str">
        <f t="shared" si="3"/>
        <v/>
      </c>
      <c r="X27" s="35" t="str">
        <f t="shared" si="7"/>
        <v/>
      </c>
      <c r="Y27" s="36" t="str">
        <f t="shared" si="8"/>
        <v/>
      </c>
      <c r="Z27" t="str">
        <f t="shared" si="4"/>
        <v/>
      </c>
      <c r="AA27" t="str">
        <f t="shared" si="5"/>
        <v/>
      </c>
    </row>
    <row r="28" spans="2:27" x14ac:dyDescent="0.15">
      <c r="B28" s="54">
        <v>20</v>
      </c>
      <c r="C28" s="63" t="str">
        <f t="shared" si="0"/>
        <v/>
      </c>
      <c r="D28" s="63"/>
      <c r="E28" s="54"/>
      <c r="F28" s="8"/>
      <c r="G28" s="54" t="s">
        <v>4</v>
      </c>
      <c r="H28" s="64"/>
      <c r="I28" s="64"/>
      <c r="J28" s="54"/>
      <c r="K28" s="63" t="str">
        <f t="shared" si="1"/>
        <v/>
      </c>
      <c r="L28" s="63"/>
      <c r="M28" s="6" t="str">
        <f>IF(J28="","",(K28/J28)/LOOKUP(RIGHT($D$2,3),定数!$A$6:$A$13,定数!$B$6:$B$13))</f>
        <v/>
      </c>
      <c r="N28" s="54"/>
      <c r="O28" s="8"/>
      <c r="P28" s="64"/>
      <c r="Q28" s="64"/>
      <c r="R28" s="65" t="str">
        <f>IF(P28="","",T28*M28*LOOKUP(RIGHT($D$2,3),定数!$A$6:$A$13,定数!$B$6:$B$13))</f>
        <v/>
      </c>
      <c r="S28" s="65"/>
      <c r="T28" s="66" t="str">
        <f t="shared" si="6"/>
        <v/>
      </c>
      <c r="U28" s="66"/>
      <c r="V28" t="str">
        <f t="shared" si="9"/>
        <v/>
      </c>
      <c r="W28" t="str">
        <f t="shared" si="3"/>
        <v/>
      </c>
      <c r="X28" s="35" t="str">
        <f t="shared" si="7"/>
        <v/>
      </c>
      <c r="Y28" s="36" t="str">
        <f t="shared" si="8"/>
        <v/>
      </c>
      <c r="Z28" t="str">
        <f t="shared" si="4"/>
        <v/>
      </c>
      <c r="AA28" t="str">
        <f t="shared" si="5"/>
        <v/>
      </c>
    </row>
    <row r="29" spans="2:27" x14ac:dyDescent="0.15">
      <c r="B29" s="54">
        <v>21</v>
      </c>
      <c r="C29" s="63" t="str">
        <f t="shared" si="0"/>
        <v/>
      </c>
      <c r="D29" s="63"/>
      <c r="E29" s="54"/>
      <c r="F29" s="8"/>
      <c r="G29" s="54" t="s">
        <v>4</v>
      </c>
      <c r="H29" s="64"/>
      <c r="I29" s="64"/>
      <c r="J29" s="54"/>
      <c r="K29" s="63" t="str">
        <f t="shared" si="1"/>
        <v/>
      </c>
      <c r="L29" s="63"/>
      <c r="M29" s="6" t="str">
        <f>IF(J29="","",(K29/J29)/LOOKUP(RIGHT($D$2,3),定数!$A$6:$A$13,定数!$B$6:$B$13))</f>
        <v/>
      </c>
      <c r="N29" s="54"/>
      <c r="O29" s="8"/>
      <c r="P29" s="64"/>
      <c r="Q29" s="64"/>
      <c r="R29" s="65" t="str">
        <f>IF(P29="","",T29*M29*LOOKUP(RIGHT($D$2,3),定数!$A$6:$A$13,定数!$B$6:$B$13))</f>
        <v/>
      </c>
      <c r="S29" s="65"/>
      <c r="T29" s="66" t="str">
        <f t="shared" si="6"/>
        <v/>
      </c>
      <c r="U29" s="66"/>
      <c r="V29" t="str">
        <f t="shared" si="9"/>
        <v/>
      </c>
      <c r="W29" t="str">
        <f t="shared" si="3"/>
        <v/>
      </c>
      <c r="X29" s="35" t="str">
        <f t="shared" si="7"/>
        <v/>
      </c>
      <c r="Y29" s="36" t="str">
        <f t="shared" si="8"/>
        <v/>
      </c>
      <c r="Z29" t="str">
        <f t="shared" si="4"/>
        <v/>
      </c>
      <c r="AA29" t="str">
        <f t="shared" si="5"/>
        <v/>
      </c>
    </row>
    <row r="30" spans="2:27" x14ac:dyDescent="0.15">
      <c r="B30" s="54">
        <v>22</v>
      </c>
      <c r="C30" s="63" t="str">
        <f t="shared" si="0"/>
        <v/>
      </c>
      <c r="D30" s="63"/>
      <c r="E30" s="54"/>
      <c r="F30" s="8"/>
      <c r="G30" s="54" t="s">
        <v>4</v>
      </c>
      <c r="H30" s="64"/>
      <c r="I30" s="64"/>
      <c r="J30" s="54"/>
      <c r="K30" s="63" t="str">
        <f t="shared" si="1"/>
        <v/>
      </c>
      <c r="L30" s="63"/>
      <c r="M30" s="6" t="str">
        <f>IF(J30="","",(K30/J30)/LOOKUP(RIGHT($D$2,3),定数!$A$6:$A$13,定数!$B$6:$B$13))</f>
        <v/>
      </c>
      <c r="N30" s="54"/>
      <c r="O30" s="8"/>
      <c r="P30" s="64"/>
      <c r="Q30" s="64"/>
      <c r="R30" s="65" t="str">
        <f>IF(P30="","",T30*M30*LOOKUP(RIGHT($D$2,3),定数!$A$6:$A$13,定数!$B$6:$B$13))</f>
        <v/>
      </c>
      <c r="S30" s="65"/>
      <c r="T30" s="66" t="str">
        <f t="shared" si="6"/>
        <v/>
      </c>
      <c r="U30" s="66"/>
      <c r="V30" t="str">
        <f t="shared" si="9"/>
        <v/>
      </c>
      <c r="W30" t="str">
        <f t="shared" si="3"/>
        <v/>
      </c>
      <c r="X30" s="35" t="str">
        <f t="shared" si="7"/>
        <v/>
      </c>
      <c r="Y30" s="36" t="str">
        <f t="shared" si="8"/>
        <v/>
      </c>
      <c r="Z30" t="str">
        <f t="shared" si="4"/>
        <v/>
      </c>
      <c r="AA30" t="str">
        <f t="shared" si="5"/>
        <v/>
      </c>
    </row>
    <row r="31" spans="2:27" x14ac:dyDescent="0.15">
      <c r="B31" s="54">
        <v>23</v>
      </c>
      <c r="C31" s="63" t="str">
        <f t="shared" si="0"/>
        <v/>
      </c>
      <c r="D31" s="63"/>
      <c r="E31" s="54"/>
      <c r="F31" s="8"/>
      <c r="G31" s="54" t="s">
        <v>4</v>
      </c>
      <c r="H31" s="64"/>
      <c r="I31" s="64"/>
      <c r="J31" s="54"/>
      <c r="K31" s="63" t="str">
        <f t="shared" si="1"/>
        <v/>
      </c>
      <c r="L31" s="63"/>
      <c r="M31" s="6" t="str">
        <f>IF(J31="","",(K31/J31)/LOOKUP(RIGHT($D$2,3),定数!$A$6:$A$13,定数!$B$6:$B$13))</f>
        <v/>
      </c>
      <c r="N31" s="54"/>
      <c r="O31" s="8"/>
      <c r="P31" s="64"/>
      <c r="Q31" s="64"/>
      <c r="R31" s="65" t="str">
        <f>IF(P31="","",T31*M31*LOOKUP(RIGHT($D$2,3),定数!$A$6:$A$13,定数!$B$6:$B$13))</f>
        <v/>
      </c>
      <c r="S31" s="65"/>
      <c r="T31" s="66" t="str">
        <f t="shared" si="6"/>
        <v/>
      </c>
      <c r="U31" s="66"/>
      <c r="V31" t="str">
        <f t="shared" si="9"/>
        <v/>
      </c>
      <c r="W31" t="str">
        <f t="shared" si="3"/>
        <v/>
      </c>
      <c r="X31" s="35" t="str">
        <f t="shared" si="7"/>
        <v/>
      </c>
      <c r="Y31" s="36" t="str">
        <f t="shared" si="8"/>
        <v/>
      </c>
      <c r="Z31" t="str">
        <f t="shared" si="4"/>
        <v/>
      </c>
      <c r="AA31" t="str">
        <f t="shared" si="5"/>
        <v/>
      </c>
    </row>
    <row r="32" spans="2:27" x14ac:dyDescent="0.15">
      <c r="B32" s="54">
        <v>24</v>
      </c>
      <c r="C32" s="63" t="str">
        <f t="shared" si="0"/>
        <v/>
      </c>
      <c r="D32" s="63"/>
      <c r="E32" s="54"/>
      <c r="F32" s="8"/>
      <c r="G32" s="54" t="s">
        <v>4</v>
      </c>
      <c r="H32" s="64"/>
      <c r="I32" s="64"/>
      <c r="J32" s="54"/>
      <c r="K32" s="63" t="str">
        <f t="shared" si="1"/>
        <v/>
      </c>
      <c r="L32" s="63"/>
      <c r="M32" s="6" t="str">
        <f>IF(J32="","",(K32/J32)/LOOKUP(RIGHT($D$2,3),定数!$A$6:$A$13,定数!$B$6:$B$13))</f>
        <v/>
      </c>
      <c r="N32" s="54"/>
      <c r="O32" s="8"/>
      <c r="P32" s="64"/>
      <c r="Q32" s="64"/>
      <c r="R32" s="65" t="str">
        <f>IF(P32="","",T32*M32*LOOKUP(RIGHT($D$2,3),定数!$A$6:$A$13,定数!$B$6:$B$13))</f>
        <v/>
      </c>
      <c r="S32" s="65"/>
      <c r="T32" s="66" t="str">
        <f t="shared" si="6"/>
        <v/>
      </c>
      <c r="U32" s="66"/>
      <c r="V32" t="str">
        <f t="shared" si="9"/>
        <v/>
      </c>
      <c r="W32" t="str">
        <f t="shared" si="3"/>
        <v/>
      </c>
      <c r="X32" s="35" t="str">
        <f t="shared" si="7"/>
        <v/>
      </c>
      <c r="Y32" s="36" t="str">
        <f t="shared" si="8"/>
        <v/>
      </c>
      <c r="Z32" t="str">
        <f t="shared" si="4"/>
        <v/>
      </c>
      <c r="AA32" t="str">
        <f t="shared" si="5"/>
        <v/>
      </c>
    </row>
    <row r="33" spans="2:27" x14ac:dyDescent="0.15">
      <c r="B33" s="54">
        <v>25</v>
      </c>
      <c r="C33" s="63" t="str">
        <f t="shared" si="0"/>
        <v/>
      </c>
      <c r="D33" s="63"/>
      <c r="E33" s="54"/>
      <c r="F33" s="8"/>
      <c r="G33" s="54" t="s">
        <v>4</v>
      </c>
      <c r="H33" s="64"/>
      <c r="I33" s="64"/>
      <c r="J33" s="54"/>
      <c r="K33" s="63" t="str">
        <f t="shared" si="1"/>
        <v/>
      </c>
      <c r="L33" s="63"/>
      <c r="M33" s="6" t="str">
        <f>IF(J33="","",(K33/J33)/LOOKUP(RIGHT($D$2,3),定数!$A$6:$A$13,定数!$B$6:$B$13))</f>
        <v/>
      </c>
      <c r="N33" s="54"/>
      <c r="O33" s="8"/>
      <c r="P33" s="64"/>
      <c r="Q33" s="64"/>
      <c r="R33" s="65" t="str">
        <f>IF(P33="","",T33*M33*LOOKUP(RIGHT($D$2,3),定数!$A$6:$A$13,定数!$B$6:$B$13))</f>
        <v/>
      </c>
      <c r="S33" s="65"/>
      <c r="T33" s="66" t="str">
        <f t="shared" si="6"/>
        <v/>
      </c>
      <c r="U33" s="66"/>
      <c r="V33" t="str">
        <f t="shared" si="9"/>
        <v/>
      </c>
      <c r="W33" t="str">
        <f t="shared" si="3"/>
        <v/>
      </c>
      <c r="X33" s="35" t="str">
        <f t="shared" si="7"/>
        <v/>
      </c>
      <c r="Y33" s="36" t="str">
        <f t="shared" si="8"/>
        <v/>
      </c>
      <c r="Z33" t="str">
        <f t="shared" si="4"/>
        <v/>
      </c>
      <c r="AA33" t="str">
        <f t="shared" si="5"/>
        <v/>
      </c>
    </row>
    <row r="34" spans="2:27" x14ac:dyDescent="0.15">
      <c r="B34" s="54">
        <v>26</v>
      </c>
      <c r="C34" s="63" t="str">
        <f t="shared" si="0"/>
        <v/>
      </c>
      <c r="D34" s="63"/>
      <c r="E34" s="54"/>
      <c r="F34" s="8"/>
      <c r="G34" s="54" t="s">
        <v>4</v>
      </c>
      <c r="H34" s="64"/>
      <c r="I34" s="64"/>
      <c r="J34" s="54"/>
      <c r="K34" s="63" t="str">
        <f t="shared" si="1"/>
        <v/>
      </c>
      <c r="L34" s="63"/>
      <c r="M34" s="6" t="str">
        <f>IF(J34="","",(K34/J34)/LOOKUP(RIGHT($D$2,3),定数!$A$6:$A$13,定数!$B$6:$B$13))</f>
        <v/>
      </c>
      <c r="N34" s="54"/>
      <c r="O34" s="8"/>
      <c r="P34" s="64"/>
      <c r="Q34" s="64"/>
      <c r="R34" s="65" t="str">
        <f>IF(P34="","",T34*M34*LOOKUP(RIGHT($D$2,3),定数!$A$6:$A$13,定数!$B$6:$B$13))</f>
        <v/>
      </c>
      <c r="S34" s="65"/>
      <c r="T34" s="66" t="str">
        <f t="shared" si="6"/>
        <v/>
      </c>
      <c r="U34" s="66"/>
      <c r="V34" t="str">
        <f t="shared" si="9"/>
        <v/>
      </c>
      <c r="W34" t="str">
        <f t="shared" si="3"/>
        <v/>
      </c>
      <c r="X34" s="35" t="str">
        <f t="shared" si="7"/>
        <v/>
      </c>
      <c r="Y34" s="36" t="str">
        <f t="shared" si="8"/>
        <v/>
      </c>
      <c r="Z34" t="str">
        <f t="shared" si="4"/>
        <v/>
      </c>
      <c r="AA34" t="str">
        <f t="shared" si="5"/>
        <v/>
      </c>
    </row>
    <row r="35" spans="2:27" x14ac:dyDescent="0.15">
      <c r="B35" s="54">
        <v>27</v>
      </c>
      <c r="C35" s="63" t="str">
        <f t="shared" si="0"/>
        <v/>
      </c>
      <c r="D35" s="63"/>
      <c r="E35" s="54"/>
      <c r="F35" s="8"/>
      <c r="G35" s="54" t="s">
        <v>4</v>
      </c>
      <c r="H35" s="64"/>
      <c r="I35" s="64"/>
      <c r="J35" s="54"/>
      <c r="K35" s="63" t="str">
        <f t="shared" si="1"/>
        <v/>
      </c>
      <c r="L35" s="63"/>
      <c r="M35" s="6" t="str">
        <f>IF(J35="","",(K35/J35)/LOOKUP(RIGHT($D$2,3),定数!$A$6:$A$13,定数!$B$6:$B$13))</f>
        <v/>
      </c>
      <c r="N35" s="54"/>
      <c r="O35" s="8"/>
      <c r="P35" s="64"/>
      <c r="Q35" s="64"/>
      <c r="R35" s="65" t="str">
        <f>IF(P35="","",T35*M35*LOOKUP(RIGHT($D$2,3),定数!$A$6:$A$13,定数!$B$6:$B$13))</f>
        <v/>
      </c>
      <c r="S35" s="65"/>
      <c r="T35" s="66" t="str">
        <f t="shared" si="6"/>
        <v/>
      </c>
      <c r="U35" s="66"/>
      <c r="V35" t="str">
        <f t="shared" si="9"/>
        <v/>
      </c>
      <c r="W35" t="str">
        <f t="shared" si="3"/>
        <v/>
      </c>
      <c r="X35" s="35" t="str">
        <f t="shared" si="7"/>
        <v/>
      </c>
      <c r="Y35" s="36" t="str">
        <f t="shared" si="8"/>
        <v/>
      </c>
      <c r="Z35" t="str">
        <f t="shared" si="4"/>
        <v/>
      </c>
      <c r="AA35" t="str">
        <f t="shared" si="5"/>
        <v/>
      </c>
    </row>
    <row r="36" spans="2:27" x14ac:dyDescent="0.15">
      <c r="B36" s="54">
        <v>28</v>
      </c>
      <c r="C36" s="63" t="str">
        <f t="shared" si="0"/>
        <v/>
      </c>
      <c r="D36" s="63"/>
      <c r="E36" s="54"/>
      <c r="F36" s="8"/>
      <c r="G36" s="54" t="s">
        <v>4</v>
      </c>
      <c r="H36" s="64"/>
      <c r="I36" s="64"/>
      <c r="J36" s="54"/>
      <c r="K36" s="63" t="str">
        <f t="shared" si="1"/>
        <v/>
      </c>
      <c r="L36" s="63"/>
      <c r="M36" s="6" t="str">
        <f>IF(J36="","",(K36/J36)/LOOKUP(RIGHT($D$2,3),定数!$A$6:$A$13,定数!$B$6:$B$13))</f>
        <v/>
      </c>
      <c r="N36" s="54"/>
      <c r="O36" s="8"/>
      <c r="P36" s="64"/>
      <c r="Q36" s="64"/>
      <c r="R36" s="65" t="str">
        <f>IF(P36="","",T36*M36*LOOKUP(RIGHT($D$2,3),定数!$A$6:$A$13,定数!$B$6:$B$13))</f>
        <v/>
      </c>
      <c r="S36" s="65"/>
      <c r="T36" s="66" t="str">
        <f t="shared" si="6"/>
        <v/>
      </c>
      <c r="U36" s="66"/>
      <c r="V36" t="str">
        <f t="shared" si="9"/>
        <v/>
      </c>
      <c r="W36" t="str">
        <f t="shared" si="3"/>
        <v/>
      </c>
      <c r="X36" s="35" t="str">
        <f t="shared" si="7"/>
        <v/>
      </c>
      <c r="Y36" s="36" t="str">
        <f t="shared" si="8"/>
        <v/>
      </c>
      <c r="Z36" t="str">
        <f t="shared" si="4"/>
        <v/>
      </c>
      <c r="AA36" t="str">
        <f t="shared" si="5"/>
        <v/>
      </c>
    </row>
    <row r="37" spans="2:27" x14ac:dyDescent="0.15">
      <c r="B37" s="54">
        <v>29</v>
      </c>
      <c r="C37" s="63" t="str">
        <f t="shared" si="0"/>
        <v/>
      </c>
      <c r="D37" s="63"/>
      <c r="E37" s="54"/>
      <c r="F37" s="8"/>
      <c r="G37" s="54" t="s">
        <v>3</v>
      </c>
      <c r="H37" s="64"/>
      <c r="I37" s="64"/>
      <c r="J37" s="54"/>
      <c r="K37" s="63" t="str">
        <f t="shared" si="1"/>
        <v/>
      </c>
      <c r="L37" s="63"/>
      <c r="M37" s="6" t="str">
        <f>IF(J37="","",(K37/J37)/LOOKUP(RIGHT($D$2,3),定数!$A$6:$A$13,定数!$B$6:$B$13))</f>
        <v/>
      </c>
      <c r="N37" s="54"/>
      <c r="O37" s="8"/>
      <c r="P37" s="64"/>
      <c r="Q37" s="64"/>
      <c r="R37" s="65" t="str">
        <f>IF(P37="","",T37*M37*LOOKUP(RIGHT($D$2,3),定数!$A$6:$A$13,定数!$B$6:$B$13))</f>
        <v/>
      </c>
      <c r="S37" s="65"/>
      <c r="T37" s="66" t="str">
        <f t="shared" si="6"/>
        <v/>
      </c>
      <c r="U37" s="66"/>
      <c r="V37" t="str">
        <f t="shared" si="9"/>
        <v/>
      </c>
      <c r="W37" t="str">
        <f t="shared" si="3"/>
        <v/>
      </c>
      <c r="X37" s="35" t="str">
        <f t="shared" si="7"/>
        <v/>
      </c>
      <c r="Y37" s="36" t="str">
        <f t="shared" si="8"/>
        <v/>
      </c>
      <c r="Z37" t="str">
        <f t="shared" si="4"/>
        <v/>
      </c>
      <c r="AA37" t="str">
        <f t="shared" si="5"/>
        <v/>
      </c>
    </row>
    <row r="38" spans="2:27" x14ac:dyDescent="0.15">
      <c r="B38" s="54">
        <v>30</v>
      </c>
      <c r="C38" s="63" t="str">
        <f t="shared" si="0"/>
        <v/>
      </c>
      <c r="D38" s="63"/>
      <c r="E38" s="54"/>
      <c r="F38" s="8"/>
      <c r="G38" s="54" t="s">
        <v>4</v>
      </c>
      <c r="H38" s="64"/>
      <c r="I38" s="64"/>
      <c r="J38" s="54"/>
      <c r="K38" s="63" t="str">
        <f t="shared" si="1"/>
        <v/>
      </c>
      <c r="L38" s="63"/>
      <c r="M38" s="6" t="str">
        <f>IF(J38="","",(K38/J38)/LOOKUP(RIGHT($D$2,3),定数!$A$6:$A$13,定数!$B$6:$B$13))</f>
        <v/>
      </c>
      <c r="N38" s="54"/>
      <c r="O38" s="8"/>
      <c r="P38" s="64"/>
      <c r="Q38" s="64"/>
      <c r="R38" s="65" t="str">
        <f>IF(P38="","",T38*M38*LOOKUP(RIGHT($D$2,3),定数!$A$6:$A$13,定数!$B$6:$B$13))</f>
        <v/>
      </c>
      <c r="S38" s="65"/>
      <c r="T38" s="66" t="str">
        <f t="shared" si="6"/>
        <v/>
      </c>
      <c r="U38" s="66"/>
      <c r="V38" t="str">
        <f t="shared" si="9"/>
        <v/>
      </c>
      <c r="W38" t="str">
        <f t="shared" si="3"/>
        <v/>
      </c>
      <c r="X38" s="35" t="str">
        <f t="shared" si="7"/>
        <v/>
      </c>
      <c r="Y38" s="36" t="str">
        <f t="shared" si="8"/>
        <v/>
      </c>
      <c r="Z38" t="str">
        <f t="shared" si="4"/>
        <v/>
      </c>
      <c r="AA38" t="str">
        <f t="shared" si="5"/>
        <v/>
      </c>
    </row>
    <row r="39" spans="2:27" x14ac:dyDescent="0.15">
      <c r="B39" s="54">
        <v>31</v>
      </c>
      <c r="C39" s="63" t="str">
        <f t="shared" si="0"/>
        <v/>
      </c>
      <c r="D39" s="63"/>
      <c r="E39" s="54"/>
      <c r="F39" s="8"/>
      <c r="G39" s="54" t="s">
        <v>4</v>
      </c>
      <c r="H39" s="64"/>
      <c r="I39" s="64"/>
      <c r="J39" s="54"/>
      <c r="K39" s="63" t="str">
        <f t="shared" si="1"/>
        <v/>
      </c>
      <c r="L39" s="63"/>
      <c r="M39" s="6" t="str">
        <f>IF(J39="","",(K39/J39)/LOOKUP(RIGHT($D$2,3),定数!$A$6:$A$13,定数!$B$6:$B$13))</f>
        <v/>
      </c>
      <c r="N39" s="54"/>
      <c r="O39" s="8"/>
      <c r="P39" s="64"/>
      <c r="Q39" s="64"/>
      <c r="R39" s="65" t="str">
        <f>IF(P39="","",T39*M39*LOOKUP(RIGHT($D$2,3),定数!$A$6:$A$13,定数!$B$6:$B$13))</f>
        <v/>
      </c>
      <c r="S39" s="65"/>
      <c r="T39" s="66" t="str">
        <f t="shared" si="6"/>
        <v/>
      </c>
      <c r="U39" s="66"/>
      <c r="V39" t="str">
        <f t="shared" si="9"/>
        <v/>
      </c>
      <c r="W39" t="str">
        <f t="shared" si="3"/>
        <v/>
      </c>
      <c r="X39" s="35" t="str">
        <f t="shared" si="7"/>
        <v/>
      </c>
      <c r="Y39" s="36" t="str">
        <f t="shared" si="8"/>
        <v/>
      </c>
      <c r="Z39" t="str">
        <f t="shared" si="4"/>
        <v/>
      </c>
      <c r="AA39" t="str">
        <f t="shared" si="5"/>
        <v/>
      </c>
    </row>
    <row r="40" spans="2:27" x14ac:dyDescent="0.15">
      <c r="B40" s="54">
        <v>32</v>
      </c>
      <c r="C40" s="63" t="str">
        <f t="shared" si="0"/>
        <v/>
      </c>
      <c r="D40" s="63"/>
      <c r="E40" s="54"/>
      <c r="F40" s="8"/>
      <c r="G40" s="54" t="s">
        <v>4</v>
      </c>
      <c r="H40" s="64"/>
      <c r="I40" s="64"/>
      <c r="J40" s="54"/>
      <c r="K40" s="63" t="str">
        <f t="shared" si="1"/>
        <v/>
      </c>
      <c r="L40" s="63"/>
      <c r="M40" s="6" t="str">
        <f>IF(J40="","",(K40/J40)/LOOKUP(RIGHT($D$2,3),定数!$A$6:$A$13,定数!$B$6:$B$13))</f>
        <v/>
      </c>
      <c r="N40" s="54"/>
      <c r="O40" s="8"/>
      <c r="P40" s="64"/>
      <c r="Q40" s="64"/>
      <c r="R40" s="65" t="str">
        <f>IF(P40="","",T40*M40*LOOKUP(RIGHT($D$2,3),定数!$A$6:$A$13,定数!$B$6:$B$13))</f>
        <v/>
      </c>
      <c r="S40" s="65"/>
      <c r="T40" s="66" t="str">
        <f t="shared" si="6"/>
        <v/>
      </c>
      <c r="U40" s="66"/>
      <c r="V40" t="str">
        <f t="shared" si="9"/>
        <v/>
      </c>
      <c r="W40" t="str">
        <f t="shared" si="3"/>
        <v/>
      </c>
      <c r="X40" s="35" t="str">
        <f t="shared" si="7"/>
        <v/>
      </c>
      <c r="Y40" s="36" t="str">
        <f t="shared" si="8"/>
        <v/>
      </c>
      <c r="Z40" t="str">
        <f t="shared" si="4"/>
        <v/>
      </c>
      <c r="AA40" t="str">
        <f t="shared" si="5"/>
        <v/>
      </c>
    </row>
    <row r="41" spans="2:27" x14ac:dyDescent="0.15">
      <c r="B41" s="54">
        <v>33</v>
      </c>
      <c r="C41" s="63" t="str">
        <f t="shared" si="0"/>
        <v/>
      </c>
      <c r="D41" s="63"/>
      <c r="E41" s="54"/>
      <c r="F41" s="8"/>
      <c r="G41" s="54" t="s">
        <v>4</v>
      </c>
      <c r="H41" s="64"/>
      <c r="I41" s="64"/>
      <c r="J41" s="54"/>
      <c r="K41" s="63" t="str">
        <f t="shared" si="1"/>
        <v/>
      </c>
      <c r="L41" s="63"/>
      <c r="M41" s="6" t="str">
        <f>IF(J41="","",(K41/J41)/LOOKUP(RIGHT($D$2,3),定数!$A$6:$A$13,定数!$B$6:$B$13))</f>
        <v/>
      </c>
      <c r="N41" s="54"/>
      <c r="O41" s="8"/>
      <c r="P41" s="64"/>
      <c r="Q41" s="64"/>
      <c r="R41" s="65" t="str">
        <f>IF(P41="","",T41*M41*LOOKUP(RIGHT($D$2,3),定数!$A$6:$A$13,定数!$B$6:$B$13))</f>
        <v/>
      </c>
      <c r="S41" s="65"/>
      <c r="T41" s="66" t="str">
        <f t="shared" si="6"/>
        <v/>
      </c>
      <c r="U41" s="66"/>
      <c r="V41" t="str">
        <f t="shared" si="9"/>
        <v/>
      </c>
      <c r="W41" t="str">
        <f t="shared" si="3"/>
        <v/>
      </c>
      <c r="X41" s="35" t="str">
        <f t="shared" si="7"/>
        <v/>
      </c>
      <c r="Y41" s="36" t="str">
        <f t="shared" si="8"/>
        <v/>
      </c>
      <c r="Z41" t="str">
        <f t="shared" si="4"/>
        <v/>
      </c>
      <c r="AA41" t="str">
        <f t="shared" si="5"/>
        <v/>
      </c>
    </row>
    <row r="42" spans="2:27" x14ac:dyDescent="0.15">
      <c r="B42" s="54">
        <v>34</v>
      </c>
      <c r="C42" s="63" t="str">
        <f t="shared" si="0"/>
        <v/>
      </c>
      <c r="D42" s="63"/>
      <c r="E42" s="54"/>
      <c r="F42" s="8"/>
      <c r="G42" s="54" t="s">
        <v>4</v>
      </c>
      <c r="H42" s="64"/>
      <c r="I42" s="64"/>
      <c r="J42" s="54"/>
      <c r="K42" s="63" t="str">
        <f t="shared" si="1"/>
        <v/>
      </c>
      <c r="L42" s="63"/>
      <c r="M42" s="6" t="str">
        <f>IF(J42="","",(K42/J42)/LOOKUP(RIGHT($D$2,3),定数!$A$6:$A$13,定数!$B$6:$B$13))</f>
        <v/>
      </c>
      <c r="N42" s="54"/>
      <c r="O42" s="8"/>
      <c r="P42" s="64"/>
      <c r="Q42" s="64"/>
      <c r="R42" s="65" t="str">
        <f>IF(P42="","",T42*M42*LOOKUP(RIGHT($D$2,3),定数!$A$6:$A$13,定数!$B$6:$B$13))</f>
        <v/>
      </c>
      <c r="S42" s="65"/>
      <c r="T42" s="66" t="str">
        <f t="shared" si="6"/>
        <v/>
      </c>
      <c r="U42" s="66"/>
      <c r="V42" t="str">
        <f t="shared" si="9"/>
        <v/>
      </c>
      <c r="W42" t="str">
        <f t="shared" si="3"/>
        <v/>
      </c>
      <c r="X42" s="35" t="str">
        <f t="shared" si="7"/>
        <v/>
      </c>
      <c r="Y42" s="36" t="str">
        <f t="shared" si="8"/>
        <v/>
      </c>
      <c r="Z42" t="str">
        <f t="shared" si="4"/>
        <v/>
      </c>
      <c r="AA42" t="str">
        <f t="shared" si="5"/>
        <v/>
      </c>
    </row>
    <row r="43" spans="2:27" x14ac:dyDescent="0.15">
      <c r="B43" s="54">
        <v>35</v>
      </c>
      <c r="C43" s="63" t="str">
        <f t="shared" si="0"/>
        <v/>
      </c>
      <c r="D43" s="63"/>
      <c r="E43" s="54"/>
      <c r="F43" s="8"/>
      <c r="G43" s="54" t="s">
        <v>3</v>
      </c>
      <c r="H43" s="64"/>
      <c r="I43" s="64"/>
      <c r="J43" s="54"/>
      <c r="K43" s="63" t="str">
        <f t="shared" si="1"/>
        <v/>
      </c>
      <c r="L43" s="63"/>
      <c r="M43" s="6" t="str">
        <f>IF(J43="","",(K43/J43)/LOOKUP(RIGHT($D$2,3),定数!$A$6:$A$13,定数!$B$6:$B$13))</f>
        <v/>
      </c>
      <c r="N43" s="54"/>
      <c r="O43" s="8"/>
      <c r="P43" s="64"/>
      <c r="Q43" s="64"/>
      <c r="R43" s="65" t="str">
        <f>IF(P43="","",T43*M43*LOOKUP(RIGHT($D$2,3),定数!$A$6:$A$13,定数!$B$6:$B$13))</f>
        <v/>
      </c>
      <c r="S43" s="65"/>
      <c r="T43" s="66" t="str">
        <f t="shared" si="6"/>
        <v/>
      </c>
      <c r="U43" s="66"/>
      <c r="V43" t="str">
        <f t="shared" si="9"/>
        <v/>
      </c>
      <c r="W43" t="str">
        <f t="shared" si="3"/>
        <v/>
      </c>
      <c r="X43" s="35" t="str">
        <f t="shared" si="7"/>
        <v/>
      </c>
      <c r="Y43" s="36" t="str">
        <f t="shared" si="8"/>
        <v/>
      </c>
      <c r="Z43" t="str">
        <f t="shared" si="4"/>
        <v/>
      </c>
      <c r="AA43" t="str">
        <f t="shared" si="5"/>
        <v/>
      </c>
    </row>
    <row r="44" spans="2:27" x14ac:dyDescent="0.15">
      <c r="B44" s="54">
        <v>36</v>
      </c>
      <c r="C44" s="63" t="str">
        <f t="shared" si="0"/>
        <v/>
      </c>
      <c r="D44" s="63"/>
      <c r="E44" s="54"/>
      <c r="F44" s="8"/>
      <c r="G44" s="54" t="s">
        <v>3</v>
      </c>
      <c r="H44" s="64"/>
      <c r="I44" s="64"/>
      <c r="J44" s="54"/>
      <c r="K44" s="63" t="str">
        <f t="shared" si="1"/>
        <v/>
      </c>
      <c r="L44" s="63"/>
      <c r="M44" s="6" t="str">
        <f>IF(J44="","",(K44/J44)/LOOKUP(RIGHT($D$2,3),定数!$A$6:$A$13,定数!$B$6:$B$13))</f>
        <v/>
      </c>
      <c r="N44" s="54"/>
      <c r="O44" s="8"/>
      <c r="P44" s="64"/>
      <c r="Q44" s="64"/>
      <c r="R44" s="65" t="str">
        <f>IF(P44="","",T44*M44*LOOKUP(RIGHT($D$2,3),定数!$A$6:$A$13,定数!$B$6:$B$13))</f>
        <v/>
      </c>
      <c r="S44" s="65"/>
      <c r="T44" s="66" t="str">
        <f t="shared" si="6"/>
        <v/>
      </c>
      <c r="U44" s="66"/>
      <c r="V44" t="str">
        <f t="shared" si="9"/>
        <v/>
      </c>
      <c r="W44" t="str">
        <f t="shared" si="3"/>
        <v/>
      </c>
      <c r="X44" s="35" t="str">
        <f t="shared" si="7"/>
        <v/>
      </c>
      <c r="Y44" s="36" t="str">
        <f t="shared" si="8"/>
        <v/>
      </c>
      <c r="Z44" t="str">
        <f t="shared" si="4"/>
        <v/>
      </c>
      <c r="AA44" t="str">
        <f t="shared" si="5"/>
        <v/>
      </c>
    </row>
    <row r="45" spans="2:27" x14ac:dyDescent="0.15">
      <c r="B45" s="54">
        <v>37</v>
      </c>
      <c r="C45" s="63" t="str">
        <f t="shared" si="0"/>
        <v/>
      </c>
      <c r="D45" s="63"/>
      <c r="E45" s="54"/>
      <c r="F45" s="8"/>
      <c r="G45" s="54" t="s">
        <v>3</v>
      </c>
      <c r="H45" s="64"/>
      <c r="I45" s="64"/>
      <c r="J45" s="54"/>
      <c r="K45" s="63" t="str">
        <f t="shared" si="1"/>
        <v/>
      </c>
      <c r="L45" s="63"/>
      <c r="M45" s="6" t="str">
        <f>IF(J45="","",(K45/J45)/LOOKUP(RIGHT($D$2,3),定数!$A$6:$A$13,定数!$B$6:$B$13))</f>
        <v/>
      </c>
      <c r="N45" s="54"/>
      <c r="O45" s="8"/>
      <c r="P45" s="64"/>
      <c r="Q45" s="64"/>
      <c r="R45" s="65" t="str">
        <f>IF(P45="","",T45*M45*LOOKUP(RIGHT($D$2,3),定数!$A$6:$A$13,定数!$B$6:$B$13))</f>
        <v/>
      </c>
      <c r="S45" s="65"/>
      <c r="T45" s="66" t="str">
        <f t="shared" si="6"/>
        <v/>
      </c>
      <c r="U45" s="66"/>
      <c r="V45" t="str">
        <f t="shared" si="9"/>
        <v/>
      </c>
      <c r="W45" t="str">
        <f t="shared" si="3"/>
        <v/>
      </c>
      <c r="X45" s="35" t="str">
        <f t="shared" si="7"/>
        <v/>
      </c>
      <c r="Y45" s="36" t="str">
        <f t="shared" si="8"/>
        <v/>
      </c>
      <c r="Z45" t="str">
        <f t="shared" si="4"/>
        <v/>
      </c>
      <c r="AA45" t="str">
        <f t="shared" si="5"/>
        <v/>
      </c>
    </row>
    <row r="46" spans="2:27" x14ac:dyDescent="0.15">
      <c r="B46" s="54">
        <v>38</v>
      </c>
      <c r="C46" s="63" t="str">
        <f t="shared" si="0"/>
        <v/>
      </c>
      <c r="D46" s="63"/>
      <c r="E46" s="54"/>
      <c r="F46" s="8"/>
      <c r="G46" s="54" t="s">
        <v>3</v>
      </c>
      <c r="H46" s="64"/>
      <c r="I46" s="64"/>
      <c r="J46" s="54"/>
      <c r="K46" s="63" t="str">
        <f>IF(J46="","",C46*0.01)</f>
        <v/>
      </c>
      <c r="L46" s="63"/>
      <c r="M46" s="6" t="str">
        <f>IF(J46="","",(K46/J46)/LOOKUP(RIGHT($D$2,3),定数!$A$6:$A$13,定数!$B$6:$B$13))</f>
        <v/>
      </c>
      <c r="N46" s="54"/>
      <c r="O46" s="8"/>
      <c r="P46" s="64"/>
      <c r="Q46" s="64"/>
      <c r="R46" s="65" t="str">
        <f>IF(P46="","",T46*M46*LOOKUP(RIGHT($D$2,3),定数!$A$6:$A$13,定数!$B$6:$B$13))</f>
        <v/>
      </c>
      <c r="S46" s="65"/>
      <c r="T46" s="66" t="str">
        <f>IF(P46="","",IF(G46="買",(P46-H46),(H46-P46))*IF(RIGHT($D$2,3)="JPY",100,10000))</f>
        <v/>
      </c>
      <c r="U46" s="66"/>
      <c r="V46" t="str">
        <f t="shared" si="9"/>
        <v/>
      </c>
      <c r="W46" t="str">
        <f t="shared" si="3"/>
        <v/>
      </c>
      <c r="X46" s="35" t="str">
        <f t="shared" si="7"/>
        <v/>
      </c>
      <c r="Y46" s="36" t="str">
        <f t="shared" si="8"/>
        <v/>
      </c>
      <c r="Z46" t="str">
        <f t="shared" si="4"/>
        <v/>
      </c>
      <c r="AA46" t="str">
        <f t="shared" si="5"/>
        <v/>
      </c>
    </row>
    <row r="47" spans="2:27" x14ac:dyDescent="0.15">
      <c r="B47" s="54">
        <v>39</v>
      </c>
      <c r="C47" s="63" t="str">
        <f t="shared" si="0"/>
        <v/>
      </c>
      <c r="D47" s="63"/>
      <c r="E47" s="54"/>
      <c r="F47" s="8"/>
      <c r="G47" s="54" t="s">
        <v>3</v>
      </c>
      <c r="H47" s="64"/>
      <c r="I47" s="64"/>
      <c r="J47" s="54"/>
      <c r="K47" s="63" t="str">
        <f t="shared" si="1"/>
        <v/>
      </c>
      <c r="L47" s="63"/>
      <c r="M47" s="6" t="str">
        <f>IF(J47="","",(K47/J47)/LOOKUP(RIGHT($D$2,3),定数!$A$6:$A$13,定数!$B$6:$B$13))</f>
        <v/>
      </c>
      <c r="N47" s="54"/>
      <c r="O47" s="8"/>
      <c r="P47" s="64"/>
      <c r="Q47" s="64"/>
      <c r="R47" s="65" t="str">
        <f>IF(P47="","",T47*M47*LOOKUP(RIGHT($D$2,3),定数!$A$6:$A$13,定数!$B$6:$B$13))</f>
        <v/>
      </c>
      <c r="S47" s="65"/>
      <c r="T47" s="66" t="str">
        <f t="shared" si="6"/>
        <v/>
      </c>
      <c r="U47" s="66"/>
      <c r="V47" t="str">
        <f t="shared" si="9"/>
        <v/>
      </c>
      <c r="W47" t="str">
        <f t="shared" si="3"/>
        <v/>
      </c>
      <c r="X47" s="35" t="str">
        <f t="shared" si="7"/>
        <v/>
      </c>
      <c r="Y47" s="36" t="str">
        <f t="shared" si="8"/>
        <v/>
      </c>
      <c r="Z47" t="str">
        <f t="shared" si="4"/>
        <v/>
      </c>
      <c r="AA47" t="str">
        <f t="shared" si="5"/>
        <v/>
      </c>
    </row>
    <row r="48" spans="2:27" x14ac:dyDescent="0.15">
      <c r="B48" s="54">
        <v>40</v>
      </c>
      <c r="C48" s="63" t="str">
        <f t="shared" si="0"/>
        <v/>
      </c>
      <c r="D48" s="63"/>
      <c r="E48" s="54"/>
      <c r="F48" s="8"/>
      <c r="G48" s="54" t="s">
        <v>3</v>
      </c>
      <c r="H48" s="64"/>
      <c r="I48" s="64"/>
      <c r="J48" s="54"/>
      <c r="K48" s="63" t="str">
        <f t="shared" si="1"/>
        <v/>
      </c>
      <c r="L48" s="63"/>
      <c r="M48" s="6" t="str">
        <f>IF(J48="","",(K48/J48)/LOOKUP(RIGHT($D$2,3),定数!$A$6:$A$13,定数!$B$6:$B$13))</f>
        <v/>
      </c>
      <c r="N48" s="54"/>
      <c r="O48" s="8"/>
      <c r="P48" s="64"/>
      <c r="Q48" s="64"/>
      <c r="R48" s="65" t="str">
        <f>IF(P48="","",T48*M48*LOOKUP(RIGHT($D$2,3),定数!$A$6:$A$13,定数!$B$6:$B$13))</f>
        <v/>
      </c>
      <c r="S48" s="65"/>
      <c r="T48" s="66" t="str">
        <f t="shared" si="6"/>
        <v/>
      </c>
      <c r="U48" s="66"/>
      <c r="V48" t="str">
        <f t="shared" si="9"/>
        <v/>
      </c>
      <c r="W48" t="str">
        <f t="shared" si="3"/>
        <v/>
      </c>
      <c r="X48" s="35" t="str">
        <f t="shared" si="7"/>
        <v/>
      </c>
      <c r="Y48" s="36" t="str">
        <f t="shared" si="8"/>
        <v/>
      </c>
      <c r="Z48" t="str">
        <f t="shared" si="4"/>
        <v/>
      </c>
      <c r="AA48" t="str">
        <f t="shared" si="5"/>
        <v/>
      </c>
    </row>
    <row r="49" spans="2:27" x14ac:dyDescent="0.15">
      <c r="B49" s="54">
        <v>41</v>
      </c>
      <c r="C49" s="63" t="str">
        <f t="shared" si="0"/>
        <v/>
      </c>
      <c r="D49" s="63"/>
      <c r="E49" s="54"/>
      <c r="F49" s="8"/>
      <c r="G49" s="54" t="s">
        <v>3</v>
      </c>
      <c r="H49" s="64"/>
      <c r="I49" s="64"/>
      <c r="J49" s="54"/>
      <c r="K49" s="63" t="str">
        <f t="shared" si="1"/>
        <v/>
      </c>
      <c r="L49" s="63"/>
      <c r="M49" s="6" t="str">
        <f>IF(J49="","",(K49/J49)/LOOKUP(RIGHT($D$2,3),定数!$A$6:$A$13,定数!$B$6:$B$13))</f>
        <v/>
      </c>
      <c r="N49" s="54"/>
      <c r="O49" s="8"/>
      <c r="P49" s="64"/>
      <c r="Q49" s="64"/>
      <c r="R49" s="65" t="str">
        <f>IF(P49="","",T49*M49*LOOKUP(RIGHT($D$2,3),定数!$A$6:$A$13,定数!$B$6:$B$13))</f>
        <v/>
      </c>
      <c r="S49" s="65"/>
      <c r="T49" s="66" t="str">
        <f t="shared" si="6"/>
        <v/>
      </c>
      <c r="U49" s="66"/>
      <c r="V49" t="str">
        <f t="shared" si="9"/>
        <v/>
      </c>
      <c r="W49" t="str">
        <f t="shared" si="3"/>
        <v/>
      </c>
      <c r="X49" s="35" t="str">
        <f t="shared" si="7"/>
        <v/>
      </c>
      <c r="Y49" s="36" t="str">
        <f t="shared" si="8"/>
        <v/>
      </c>
      <c r="Z49" t="str">
        <f t="shared" si="4"/>
        <v/>
      </c>
      <c r="AA49" t="str">
        <f t="shared" si="5"/>
        <v/>
      </c>
    </row>
    <row r="50" spans="2:27" x14ac:dyDescent="0.15">
      <c r="B50" s="54">
        <v>42</v>
      </c>
      <c r="C50" s="63" t="str">
        <f t="shared" si="0"/>
        <v/>
      </c>
      <c r="D50" s="63"/>
      <c r="E50" s="54"/>
      <c r="F50" s="8"/>
      <c r="G50" s="54" t="s">
        <v>3</v>
      </c>
      <c r="H50" s="64"/>
      <c r="I50" s="64"/>
      <c r="J50" s="54"/>
      <c r="K50" s="63" t="str">
        <f t="shared" si="1"/>
        <v/>
      </c>
      <c r="L50" s="63"/>
      <c r="M50" s="6" t="str">
        <f>IF(J50="","",(K50/J50)/LOOKUP(RIGHT($D$2,3),定数!$A$6:$A$13,定数!$B$6:$B$13))</f>
        <v/>
      </c>
      <c r="N50" s="54"/>
      <c r="O50" s="8"/>
      <c r="P50" s="64"/>
      <c r="Q50" s="64"/>
      <c r="R50" s="65" t="str">
        <f>IF(P50="","",T50*M50*LOOKUP(RIGHT($D$2,3),定数!$A$6:$A$13,定数!$B$6:$B$13))</f>
        <v/>
      </c>
      <c r="S50" s="65"/>
      <c r="T50" s="66" t="str">
        <f t="shared" si="6"/>
        <v/>
      </c>
      <c r="U50" s="66"/>
      <c r="V50" t="str">
        <f t="shared" si="9"/>
        <v/>
      </c>
      <c r="W50" t="str">
        <f t="shared" si="3"/>
        <v/>
      </c>
      <c r="X50" s="35" t="str">
        <f t="shared" si="7"/>
        <v/>
      </c>
      <c r="Y50" s="36" t="str">
        <f t="shared" si="8"/>
        <v/>
      </c>
      <c r="Z50" t="str">
        <f t="shared" si="4"/>
        <v/>
      </c>
      <c r="AA50" t="str">
        <f t="shared" si="5"/>
        <v/>
      </c>
    </row>
    <row r="51" spans="2:27" x14ac:dyDescent="0.15">
      <c r="B51" s="54">
        <v>43</v>
      </c>
      <c r="C51" s="63" t="str">
        <f t="shared" si="0"/>
        <v/>
      </c>
      <c r="D51" s="63"/>
      <c r="E51" s="54"/>
      <c r="F51" s="8"/>
      <c r="G51" s="54" t="s">
        <v>3</v>
      </c>
      <c r="H51" s="64"/>
      <c r="I51" s="64"/>
      <c r="J51" s="54"/>
      <c r="K51" s="63" t="str">
        <f t="shared" si="1"/>
        <v/>
      </c>
      <c r="L51" s="63"/>
      <c r="M51" s="6" t="str">
        <f>IF(J51="","",(K51/J51)/LOOKUP(RIGHT($D$2,3),定数!$A$6:$A$13,定数!$B$6:$B$13))</f>
        <v/>
      </c>
      <c r="N51" s="54"/>
      <c r="O51" s="8"/>
      <c r="P51" s="64"/>
      <c r="Q51" s="64"/>
      <c r="R51" s="65" t="str">
        <f>IF(P51="","",T51*M51*LOOKUP(RIGHT($D$2,3),定数!$A$6:$A$13,定数!$B$6:$B$13))</f>
        <v/>
      </c>
      <c r="S51" s="65"/>
      <c r="T51" s="66" t="str">
        <f t="shared" si="6"/>
        <v/>
      </c>
      <c r="U51" s="66"/>
      <c r="V51" t="str">
        <f t="shared" si="9"/>
        <v/>
      </c>
      <c r="W51" t="str">
        <f t="shared" si="3"/>
        <v/>
      </c>
      <c r="X51" s="35" t="str">
        <f t="shared" si="7"/>
        <v/>
      </c>
      <c r="Y51" s="36" t="str">
        <f t="shared" si="8"/>
        <v/>
      </c>
      <c r="Z51" t="str">
        <f t="shared" si="4"/>
        <v/>
      </c>
      <c r="AA51" t="str">
        <f t="shared" si="5"/>
        <v/>
      </c>
    </row>
    <row r="52" spans="2:27" x14ac:dyDescent="0.15">
      <c r="B52" s="54">
        <v>44</v>
      </c>
      <c r="C52" s="63" t="str">
        <f t="shared" si="0"/>
        <v/>
      </c>
      <c r="D52" s="63"/>
      <c r="E52" s="54"/>
      <c r="F52" s="8"/>
      <c r="G52" s="54" t="s">
        <v>3</v>
      </c>
      <c r="H52" s="64"/>
      <c r="I52" s="64"/>
      <c r="J52" s="54"/>
      <c r="K52" s="63" t="str">
        <f t="shared" si="1"/>
        <v/>
      </c>
      <c r="L52" s="63"/>
      <c r="M52" s="6" t="str">
        <f>IF(J52="","",(K52/J52)/LOOKUP(RIGHT($D$2,3),定数!$A$6:$A$13,定数!$B$6:$B$13))</f>
        <v/>
      </c>
      <c r="N52" s="54"/>
      <c r="O52" s="8"/>
      <c r="P52" s="64"/>
      <c r="Q52" s="64"/>
      <c r="R52" s="65" t="str">
        <f>IF(P52="","",T52*M52*LOOKUP(RIGHT($D$2,3),定数!$A$6:$A$13,定数!$B$6:$B$13))</f>
        <v/>
      </c>
      <c r="S52" s="65"/>
      <c r="T52" s="66" t="str">
        <f t="shared" si="6"/>
        <v/>
      </c>
      <c r="U52" s="66"/>
      <c r="V52" t="str">
        <f t="shared" si="9"/>
        <v/>
      </c>
      <c r="W52" t="str">
        <f t="shared" si="3"/>
        <v/>
      </c>
      <c r="X52" s="35" t="str">
        <f t="shared" si="7"/>
        <v/>
      </c>
      <c r="Y52" s="36" t="str">
        <f t="shared" si="8"/>
        <v/>
      </c>
      <c r="Z52" t="str">
        <f t="shared" si="4"/>
        <v/>
      </c>
      <c r="AA52" t="str">
        <f t="shared" si="5"/>
        <v/>
      </c>
    </row>
    <row r="53" spans="2:27" x14ac:dyDescent="0.15">
      <c r="B53" s="54">
        <v>45</v>
      </c>
      <c r="C53" s="63" t="str">
        <f t="shared" si="0"/>
        <v/>
      </c>
      <c r="D53" s="63"/>
      <c r="E53" s="54"/>
      <c r="F53" s="8"/>
      <c r="G53" s="54" t="s">
        <v>4</v>
      </c>
      <c r="H53" s="64"/>
      <c r="I53" s="64"/>
      <c r="J53" s="54"/>
      <c r="K53" s="63" t="str">
        <f t="shared" si="1"/>
        <v/>
      </c>
      <c r="L53" s="63"/>
      <c r="M53" s="6" t="str">
        <f>IF(J53="","",(K53/J53)/LOOKUP(RIGHT($D$2,3),定数!$A$6:$A$13,定数!$B$6:$B$13))</f>
        <v/>
      </c>
      <c r="N53" s="54"/>
      <c r="O53" s="8"/>
      <c r="P53" s="64"/>
      <c r="Q53" s="64"/>
      <c r="R53" s="65" t="str">
        <f>IF(P53="","",T53*M53*LOOKUP(RIGHT($D$2,3),定数!$A$6:$A$13,定数!$B$6:$B$13))</f>
        <v/>
      </c>
      <c r="S53" s="65"/>
      <c r="T53" s="66" t="str">
        <f t="shared" si="6"/>
        <v/>
      </c>
      <c r="U53" s="66"/>
      <c r="V53" t="str">
        <f t="shared" si="9"/>
        <v/>
      </c>
      <c r="W53" t="str">
        <f t="shared" si="3"/>
        <v/>
      </c>
      <c r="X53" s="35" t="str">
        <f t="shared" si="7"/>
        <v/>
      </c>
      <c r="Y53" s="36" t="str">
        <f t="shared" si="8"/>
        <v/>
      </c>
      <c r="Z53" t="str">
        <f t="shared" si="4"/>
        <v/>
      </c>
      <c r="AA53" t="str">
        <f t="shared" si="5"/>
        <v/>
      </c>
    </row>
    <row r="54" spans="2:27" x14ac:dyDescent="0.15">
      <c r="B54" s="54">
        <v>46</v>
      </c>
      <c r="C54" s="63" t="str">
        <f t="shared" si="0"/>
        <v/>
      </c>
      <c r="D54" s="63"/>
      <c r="E54" s="54"/>
      <c r="F54" s="8"/>
      <c r="G54" s="54" t="s">
        <v>4</v>
      </c>
      <c r="H54" s="64"/>
      <c r="I54" s="64"/>
      <c r="J54" s="54"/>
      <c r="K54" s="63" t="str">
        <f t="shared" si="1"/>
        <v/>
      </c>
      <c r="L54" s="63"/>
      <c r="M54" s="6" t="str">
        <f>IF(J54="","",(K54/J54)/LOOKUP(RIGHT($D$2,3),定数!$A$6:$A$13,定数!$B$6:$B$13))</f>
        <v/>
      </c>
      <c r="N54" s="54"/>
      <c r="O54" s="8"/>
      <c r="P54" s="64"/>
      <c r="Q54" s="64"/>
      <c r="R54" s="65" t="str">
        <f>IF(P54="","",T54*M54*LOOKUP(RIGHT($D$2,3),定数!$A$6:$A$13,定数!$B$6:$B$13))</f>
        <v/>
      </c>
      <c r="S54" s="65"/>
      <c r="T54" s="66" t="str">
        <f>IF(P54="","",IF(G54="買",(P54-H54),(H54-P54))*IF(RIGHT($D$2,3)="JPY",100,10000))</f>
        <v/>
      </c>
      <c r="U54" s="66"/>
      <c r="V54" t="str">
        <f t="shared" si="9"/>
        <v/>
      </c>
      <c r="W54" t="str">
        <f t="shared" si="3"/>
        <v/>
      </c>
      <c r="X54" s="35" t="str">
        <f t="shared" si="7"/>
        <v/>
      </c>
      <c r="Y54" s="36" t="str">
        <f t="shared" si="8"/>
        <v/>
      </c>
      <c r="Z54" t="str">
        <f t="shared" si="4"/>
        <v/>
      </c>
      <c r="AA54" t="str">
        <f t="shared" si="5"/>
        <v/>
      </c>
    </row>
    <row r="55" spans="2:27" x14ac:dyDescent="0.15">
      <c r="B55" s="54">
        <v>47</v>
      </c>
      <c r="C55" s="63" t="str">
        <f t="shared" si="0"/>
        <v/>
      </c>
      <c r="D55" s="63"/>
      <c r="E55" s="54"/>
      <c r="F55" s="8"/>
      <c r="G55" s="54" t="s">
        <v>4</v>
      </c>
      <c r="H55" s="64"/>
      <c r="I55" s="64"/>
      <c r="J55" s="54"/>
      <c r="K55" s="63" t="str">
        <f t="shared" si="1"/>
        <v/>
      </c>
      <c r="L55" s="63"/>
      <c r="M55" s="6" t="str">
        <f>IF(J55="","",(K55/J55)/LOOKUP(RIGHT($D$2,3),定数!$A$6:$A$13,定数!$B$6:$B$13))</f>
        <v/>
      </c>
      <c r="N55" s="54"/>
      <c r="O55" s="8"/>
      <c r="P55" s="64"/>
      <c r="Q55" s="64"/>
      <c r="R55" s="65" t="str">
        <f>IF(P55="","",T55*M55*LOOKUP(RIGHT($D$2,3),定数!$A$6:$A$13,定数!$B$6:$B$13))</f>
        <v/>
      </c>
      <c r="S55" s="65"/>
      <c r="T55" s="66" t="str">
        <f t="shared" si="6"/>
        <v/>
      </c>
      <c r="U55" s="66"/>
      <c r="V55" t="str">
        <f t="shared" si="9"/>
        <v/>
      </c>
      <c r="W55" t="str">
        <f t="shared" si="3"/>
        <v/>
      </c>
      <c r="X55" s="35" t="str">
        <f t="shared" si="7"/>
        <v/>
      </c>
      <c r="Y55" s="36" t="str">
        <f t="shared" si="8"/>
        <v/>
      </c>
      <c r="Z55" t="str">
        <f t="shared" si="4"/>
        <v/>
      </c>
      <c r="AA55" t="str">
        <f t="shared" si="5"/>
        <v/>
      </c>
    </row>
    <row r="56" spans="2:27" x14ac:dyDescent="0.15">
      <c r="B56" s="54">
        <v>48</v>
      </c>
      <c r="C56" s="63" t="str">
        <f t="shared" si="0"/>
        <v/>
      </c>
      <c r="D56" s="63"/>
      <c r="E56" s="54"/>
      <c r="F56" s="8"/>
      <c r="G56" s="54" t="s">
        <v>3</v>
      </c>
      <c r="H56" s="64"/>
      <c r="I56" s="64"/>
      <c r="J56" s="54"/>
      <c r="K56" s="63" t="str">
        <f t="shared" si="1"/>
        <v/>
      </c>
      <c r="L56" s="63"/>
      <c r="M56" s="6" t="str">
        <f>IF(J56="","",(K56/J56)/LOOKUP(RIGHT($D$2,3),定数!$A$6:$A$13,定数!$B$6:$B$13))</f>
        <v/>
      </c>
      <c r="N56" s="54"/>
      <c r="O56" s="8"/>
      <c r="P56" s="64"/>
      <c r="Q56" s="64"/>
      <c r="R56" s="65" t="str">
        <f>IF(P56="","",T56*M56*LOOKUP(RIGHT($D$2,3),定数!$A$6:$A$13,定数!$B$6:$B$13))</f>
        <v/>
      </c>
      <c r="S56" s="65"/>
      <c r="T56" s="66" t="str">
        <f t="shared" si="6"/>
        <v/>
      </c>
      <c r="U56" s="66"/>
      <c r="V56" t="str">
        <f t="shared" si="9"/>
        <v/>
      </c>
      <c r="W56" t="str">
        <f t="shared" si="3"/>
        <v/>
      </c>
      <c r="X56" s="35" t="str">
        <f t="shared" si="7"/>
        <v/>
      </c>
      <c r="Y56" s="36" t="str">
        <f t="shared" si="8"/>
        <v/>
      </c>
      <c r="Z56" t="str">
        <f t="shared" si="4"/>
        <v/>
      </c>
      <c r="AA56" t="str">
        <f t="shared" si="5"/>
        <v/>
      </c>
    </row>
    <row r="57" spans="2:27" x14ac:dyDescent="0.15">
      <c r="B57" s="54">
        <v>49</v>
      </c>
      <c r="C57" s="63" t="str">
        <f t="shared" si="0"/>
        <v/>
      </c>
      <c r="D57" s="63"/>
      <c r="E57" s="54"/>
      <c r="F57" s="8"/>
      <c r="G57" s="54" t="s">
        <v>3</v>
      </c>
      <c r="H57" s="64"/>
      <c r="I57" s="64"/>
      <c r="J57" s="54"/>
      <c r="K57" s="63" t="str">
        <f t="shared" si="1"/>
        <v/>
      </c>
      <c r="L57" s="63"/>
      <c r="M57" s="6" t="str">
        <f>IF(J57="","",(K57/J57)/LOOKUP(RIGHT($D$2,3),定数!$A$6:$A$13,定数!$B$6:$B$13))</f>
        <v/>
      </c>
      <c r="N57" s="54"/>
      <c r="O57" s="8"/>
      <c r="P57" s="64"/>
      <c r="Q57" s="64"/>
      <c r="R57" s="65" t="str">
        <f>IF(P57="","",T57*M57*LOOKUP(RIGHT($D$2,3),定数!$A$6:$A$13,定数!$B$6:$B$13))</f>
        <v/>
      </c>
      <c r="S57" s="65"/>
      <c r="T57" s="66" t="str">
        <f t="shared" si="6"/>
        <v/>
      </c>
      <c r="U57" s="66"/>
      <c r="V57" t="str">
        <f t="shared" si="9"/>
        <v/>
      </c>
      <c r="W57" t="str">
        <f t="shared" si="3"/>
        <v/>
      </c>
      <c r="X57" s="35" t="str">
        <f t="shared" si="7"/>
        <v/>
      </c>
      <c r="Y57" s="36" t="str">
        <f t="shared" si="8"/>
        <v/>
      </c>
      <c r="Z57" t="str">
        <f t="shared" si="4"/>
        <v/>
      </c>
      <c r="AA57" t="str">
        <f t="shared" si="5"/>
        <v/>
      </c>
    </row>
    <row r="58" spans="2:27" x14ac:dyDescent="0.15">
      <c r="B58" s="54">
        <v>50</v>
      </c>
      <c r="C58" s="63" t="str">
        <f t="shared" si="0"/>
        <v/>
      </c>
      <c r="D58" s="63"/>
      <c r="E58" s="54"/>
      <c r="F58" s="8"/>
      <c r="G58" s="54" t="s">
        <v>3</v>
      </c>
      <c r="H58" s="64"/>
      <c r="I58" s="64"/>
      <c r="J58" s="54"/>
      <c r="K58" s="63" t="str">
        <f t="shared" si="1"/>
        <v/>
      </c>
      <c r="L58" s="63"/>
      <c r="M58" s="6" t="str">
        <f>IF(J58="","",(K58/J58)/LOOKUP(RIGHT($D$2,3),定数!$A$6:$A$13,定数!$B$6:$B$13))</f>
        <v/>
      </c>
      <c r="N58" s="54"/>
      <c r="O58" s="8"/>
      <c r="P58" s="64"/>
      <c r="Q58" s="64"/>
      <c r="R58" s="65" t="str">
        <f>IF(P58="","",T58*M58*LOOKUP(RIGHT($D$2,3),定数!$A$6:$A$13,定数!$B$6:$B$13))</f>
        <v/>
      </c>
      <c r="S58" s="65"/>
      <c r="T58" s="66" t="str">
        <f t="shared" si="6"/>
        <v/>
      </c>
      <c r="U58" s="66"/>
      <c r="V58" t="str">
        <f t="shared" si="9"/>
        <v/>
      </c>
      <c r="W58" t="str">
        <f t="shared" si="3"/>
        <v/>
      </c>
      <c r="X58" s="35" t="str">
        <f t="shared" si="7"/>
        <v/>
      </c>
      <c r="Y58" s="36" t="str">
        <f t="shared" si="8"/>
        <v/>
      </c>
      <c r="Z58" t="str">
        <f t="shared" si="4"/>
        <v/>
      </c>
      <c r="AA58" t="str">
        <f t="shared" si="5"/>
        <v/>
      </c>
    </row>
    <row r="59" spans="2:27" x14ac:dyDescent="0.15">
      <c r="B59" s="54">
        <v>51</v>
      </c>
      <c r="C59" s="63" t="str">
        <f t="shared" si="0"/>
        <v/>
      </c>
      <c r="D59" s="63"/>
      <c r="E59" s="54"/>
      <c r="F59" s="8"/>
      <c r="G59" s="54" t="s">
        <v>4</v>
      </c>
      <c r="H59" s="64"/>
      <c r="I59" s="64"/>
      <c r="J59" s="54"/>
      <c r="K59" s="63" t="str">
        <f t="shared" si="1"/>
        <v/>
      </c>
      <c r="L59" s="63"/>
      <c r="M59" s="6" t="str">
        <f>IF(J59="","",(K59/J59)/LOOKUP(RIGHT($D$2,3),定数!$A$6:$A$13,定数!$B$6:$B$13))</f>
        <v/>
      </c>
      <c r="N59" s="54"/>
      <c r="O59" s="8"/>
      <c r="P59" s="64"/>
      <c r="Q59" s="64"/>
      <c r="R59" s="65" t="str">
        <f>IF(P59="","",T59*M59*LOOKUP(RIGHT($D$2,3),定数!$A$6:$A$13,定数!$B$6:$B$13))</f>
        <v/>
      </c>
      <c r="S59" s="65"/>
      <c r="T59" s="66" t="str">
        <f t="shared" si="6"/>
        <v/>
      </c>
      <c r="U59" s="66"/>
      <c r="V59" t="str">
        <f t="shared" si="9"/>
        <v/>
      </c>
      <c r="W59" t="str">
        <f t="shared" si="3"/>
        <v/>
      </c>
      <c r="X59" s="35" t="str">
        <f t="shared" si="7"/>
        <v/>
      </c>
      <c r="Y59" s="36" t="str">
        <f t="shared" si="8"/>
        <v/>
      </c>
      <c r="Z59" t="str">
        <f t="shared" si="4"/>
        <v/>
      </c>
      <c r="AA59" t="str">
        <f t="shared" si="5"/>
        <v/>
      </c>
    </row>
    <row r="60" spans="2:27" x14ac:dyDescent="0.15">
      <c r="B60" s="54">
        <v>52</v>
      </c>
      <c r="C60" s="63" t="str">
        <f t="shared" si="0"/>
        <v/>
      </c>
      <c r="D60" s="63"/>
      <c r="E60" s="54"/>
      <c r="F60" s="8"/>
      <c r="G60" s="54" t="s">
        <v>4</v>
      </c>
      <c r="H60" s="64"/>
      <c r="I60" s="64"/>
      <c r="J60" s="54"/>
      <c r="K60" s="63" t="str">
        <f t="shared" si="1"/>
        <v/>
      </c>
      <c r="L60" s="63"/>
      <c r="M60" s="6" t="str">
        <f>IF(J60="","",(K60/J60)/LOOKUP(RIGHT($D$2,3),定数!$A$6:$A$13,定数!$B$6:$B$13))</f>
        <v/>
      </c>
      <c r="N60" s="54"/>
      <c r="O60" s="8"/>
      <c r="P60" s="64"/>
      <c r="Q60" s="64"/>
      <c r="R60" s="65" t="str">
        <f>IF(P60="","",T60*M60*LOOKUP(RIGHT($D$2,3),定数!$A$6:$A$13,定数!$B$6:$B$13))</f>
        <v/>
      </c>
      <c r="S60" s="65"/>
      <c r="T60" s="66" t="str">
        <f t="shared" si="6"/>
        <v/>
      </c>
      <c r="U60" s="66"/>
      <c r="V60" t="str">
        <f t="shared" si="9"/>
        <v/>
      </c>
      <c r="W60" t="str">
        <f t="shared" si="3"/>
        <v/>
      </c>
      <c r="X60" s="35" t="str">
        <f t="shared" si="7"/>
        <v/>
      </c>
      <c r="Y60" s="36" t="str">
        <f t="shared" si="8"/>
        <v/>
      </c>
      <c r="Z60" t="str">
        <f t="shared" si="4"/>
        <v/>
      </c>
      <c r="AA60" t="str">
        <f t="shared" si="5"/>
        <v/>
      </c>
    </row>
    <row r="61" spans="2:27" x14ac:dyDescent="0.15">
      <c r="B61" s="54">
        <v>53</v>
      </c>
      <c r="C61" s="63" t="str">
        <f t="shared" si="0"/>
        <v/>
      </c>
      <c r="D61" s="63"/>
      <c r="E61" s="54"/>
      <c r="F61" s="8"/>
      <c r="G61" s="54" t="s">
        <v>4</v>
      </c>
      <c r="H61" s="64"/>
      <c r="I61" s="64"/>
      <c r="J61" s="54"/>
      <c r="K61" s="63" t="str">
        <f t="shared" si="1"/>
        <v/>
      </c>
      <c r="L61" s="63"/>
      <c r="M61" s="6" t="str">
        <f>IF(J61="","",(K61/J61)/LOOKUP(RIGHT($D$2,3),定数!$A$6:$A$13,定数!$B$6:$B$13))</f>
        <v/>
      </c>
      <c r="N61" s="54"/>
      <c r="O61" s="8"/>
      <c r="P61" s="64"/>
      <c r="Q61" s="64"/>
      <c r="R61" s="65" t="str">
        <f>IF(P61="","",T61*M61*LOOKUP(RIGHT($D$2,3),定数!$A$6:$A$13,定数!$B$6:$B$13))</f>
        <v/>
      </c>
      <c r="S61" s="65"/>
      <c r="T61" s="66" t="str">
        <f t="shared" si="6"/>
        <v/>
      </c>
      <c r="U61" s="66"/>
      <c r="V61" t="str">
        <f t="shared" si="9"/>
        <v/>
      </c>
      <c r="W61" t="str">
        <f t="shared" si="3"/>
        <v/>
      </c>
      <c r="X61" s="35" t="str">
        <f t="shared" si="7"/>
        <v/>
      </c>
      <c r="Y61" s="36" t="str">
        <f t="shared" si="8"/>
        <v/>
      </c>
      <c r="Z61" t="str">
        <f t="shared" si="4"/>
        <v/>
      </c>
      <c r="AA61" t="str">
        <f t="shared" si="5"/>
        <v/>
      </c>
    </row>
    <row r="62" spans="2:27" x14ac:dyDescent="0.15">
      <c r="B62" s="54">
        <v>54</v>
      </c>
      <c r="C62" s="63" t="str">
        <f t="shared" si="0"/>
        <v/>
      </c>
      <c r="D62" s="63"/>
      <c r="E62" s="54"/>
      <c r="F62" s="8"/>
      <c r="G62" s="54" t="s">
        <v>3</v>
      </c>
      <c r="H62" s="64"/>
      <c r="I62" s="64"/>
      <c r="J62" s="54"/>
      <c r="K62" s="63" t="str">
        <f t="shared" si="1"/>
        <v/>
      </c>
      <c r="L62" s="63"/>
      <c r="M62" s="6" t="str">
        <f>IF(J62="","",(K62/J62)/LOOKUP(RIGHT($D$2,3),定数!$A$6:$A$13,定数!$B$6:$B$13))</f>
        <v/>
      </c>
      <c r="N62" s="54"/>
      <c r="O62" s="8"/>
      <c r="P62" s="64"/>
      <c r="Q62" s="64"/>
      <c r="R62" s="65" t="str">
        <f>IF(P62="","",T62*M62*LOOKUP(RIGHT($D$2,3),定数!$A$6:$A$13,定数!$B$6:$B$13))</f>
        <v/>
      </c>
      <c r="S62" s="65"/>
      <c r="T62" s="66" t="str">
        <f t="shared" si="6"/>
        <v/>
      </c>
      <c r="U62" s="66"/>
      <c r="V62" t="str">
        <f t="shared" si="9"/>
        <v/>
      </c>
      <c r="W62" t="str">
        <f t="shared" si="3"/>
        <v/>
      </c>
      <c r="X62" s="35" t="str">
        <f t="shared" si="7"/>
        <v/>
      </c>
      <c r="Y62" s="36" t="str">
        <f t="shared" si="8"/>
        <v/>
      </c>
      <c r="Z62" t="str">
        <f t="shared" si="4"/>
        <v/>
      </c>
      <c r="AA62" t="str">
        <f t="shared" si="5"/>
        <v/>
      </c>
    </row>
    <row r="63" spans="2:27" x14ac:dyDescent="0.15">
      <c r="B63" s="54">
        <v>55</v>
      </c>
      <c r="C63" s="63" t="str">
        <f t="shared" si="0"/>
        <v/>
      </c>
      <c r="D63" s="63"/>
      <c r="E63" s="54"/>
      <c r="F63" s="8"/>
      <c r="G63" s="54" t="s">
        <v>4</v>
      </c>
      <c r="H63" s="64"/>
      <c r="I63" s="64"/>
      <c r="J63" s="54"/>
      <c r="K63" s="63" t="str">
        <f t="shared" si="1"/>
        <v/>
      </c>
      <c r="L63" s="63"/>
      <c r="M63" s="6" t="str">
        <f>IF(J63="","",(K63/J63)/LOOKUP(RIGHT($D$2,3),定数!$A$6:$A$13,定数!$B$6:$B$13))</f>
        <v/>
      </c>
      <c r="N63" s="54"/>
      <c r="O63" s="8"/>
      <c r="P63" s="64"/>
      <c r="Q63" s="64"/>
      <c r="R63" s="65" t="str">
        <f>IF(P63="","",T63*M63*LOOKUP(RIGHT($D$2,3),定数!$A$6:$A$13,定数!$B$6:$B$13))</f>
        <v/>
      </c>
      <c r="S63" s="65"/>
      <c r="T63" s="66" t="str">
        <f t="shared" si="6"/>
        <v/>
      </c>
      <c r="U63" s="66"/>
      <c r="V63" t="str">
        <f t="shared" si="9"/>
        <v/>
      </c>
      <c r="W63" t="str">
        <f t="shared" si="3"/>
        <v/>
      </c>
      <c r="X63" s="35" t="str">
        <f t="shared" si="7"/>
        <v/>
      </c>
      <c r="Y63" s="36" t="str">
        <f t="shared" si="8"/>
        <v/>
      </c>
      <c r="Z63" t="str">
        <f t="shared" si="4"/>
        <v/>
      </c>
      <c r="AA63" t="str">
        <f t="shared" si="5"/>
        <v/>
      </c>
    </row>
    <row r="64" spans="2:27" x14ac:dyDescent="0.15">
      <c r="B64" s="54">
        <v>56</v>
      </c>
      <c r="C64" s="63" t="str">
        <f t="shared" si="0"/>
        <v/>
      </c>
      <c r="D64" s="63"/>
      <c r="E64" s="54"/>
      <c r="F64" s="8"/>
      <c r="G64" s="54" t="s">
        <v>3</v>
      </c>
      <c r="H64" s="64"/>
      <c r="I64" s="64"/>
      <c r="J64" s="54"/>
      <c r="K64" s="63" t="str">
        <f t="shared" si="1"/>
        <v/>
      </c>
      <c r="L64" s="63"/>
      <c r="M64" s="6" t="str">
        <f>IF(J64="","",(K64/J64)/LOOKUP(RIGHT($D$2,3),定数!$A$6:$A$13,定数!$B$6:$B$13))</f>
        <v/>
      </c>
      <c r="N64" s="54"/>
      <c r="O64" s="8"/>
      <c r="P64" s="64"/>
      <c r="Q64" s="64"/>
      <c r="R64" s="65" t="str">
        <f>IF(P64="","",T64*M64*LOOKUP(RIGHT($D$2,3),定数!$A$6:$A$13,定数!$B$6:$B$13))</f>
        <v/>
      </c>
      <c r="S64" s="65"/>
      <c r="T64" s="66" t="str">
        <f t="shared" si="6"/>
        <v/>
      </c>
      <c r="U64" s="66"/>
      <c r="V64" t="str">
        <f t="shared" si="9"/>
        <v/>
      </c>
      <c r="W64" t="str">
        <f t="shared" si="3"/>
        <v/>
      </c>
      <c r="X64" s="35" t="str">
        <f t="shared" si="7"/>
        <v/>
      </c>
      <c r="Y64" s="36" t="str">
        <f t="shared" si="8"/>
        <v/>
      </c>
      <c r="Z64" t="str">
        <f t="shared" si="4"/>
        <v/>
      </c>
      <c r="AA64" t="str">
        <f t="shared" si="5"/>
        <v/>
      </c>
    </row>
    <row r="65" spans="2:27" x14ac:dyDescent="0.15">
      <c r="B65" s="54">
        <v>57</v>
      </c>
      <c r="C65" s="63" t="str">
        <f t="shared" si="0"/>
        <v/>
      </c>
      <c r="D65" s="63"/>
      <c r="E65" s="54"/>
      <c r="F65" s="8"/>
      <c r="G65" s="54" t="s">
        <v>4</v>
      </c>
      <c r="H65" s="64"/>
      <c r="I65" s="64"/>
      <c r="J65" s="54"/>
      <c r="K65" s="63" t="str">
        <f t="shared" si="1"/>
        <v/>
      </c>
      <c r="L65" s="63"/>
      <c r="M65" s="6" t="str">
        <f>IF(J65="","",(K65/J65)/LOOKUP(RIGHT($D$2,3),定数!$A$6:$A$13,定数!$B$6:$B$13))</f>
        <v/>
      </c>
      <c r="N65" s="54"/>
      <c r="O65" s="8"/>
      <c r="P65" s="64"/>
      <c r="Q65" s="64"/>
      <c r="R65" s="65" t="str">
        <f>IF(P65="","",T65*M65*LOOKUP(RIGHT($D$2,3),定数!$A$6:$A$13,定数!$B$6:$B$13))</f>
        <v/>
      </c>
      <c r="S65" s="65"/>
      <c r="T65" s="66" t="str">
        <f t="shared" si="6"/>
        <v/>
      </c>
      <c r="U65" s="66"/>
      <c r="V65" t="str">
        <f t="shared" si="9"/>
        <v/>
      </c>
      <c r="W65" t="str">
        <f t="shared" si="3"/>
        <v/>
      </c>
      <c r="X65" s="35" t="str">
        <f t="shared" si="7"/>
        <v/>
      </c>
      <c r="Y65" s="36" t="str">
        <f t="shared" si="8"/>
        <v/>
      </c>
      <c r="Z65" t="str">
        <f t="shared" si="4"/>
        <v/>
      </c>
      <c r="AA65" t="str">
        <f t="shared" si="5"/>
        <v/>
      </c>
    </row>
    <row r="66" spans="2:27" x14ac:dyDescent="0.15">
      <c r="B66" s="54">
        <v>58</v>
      </c>
      <c r="C66" s="63" t="str">
        <f t="shared" si="0"/>
        <v/>
      </c>
      <c r="D66" s="63"/>
      <c r="E66" s="54"/>
      <c r="F66" s="8"/>
      <c r="G66" s="54" t="s">
        <v>4</v>
      </c>
      <c r="H66" s="64"/>
      <c r="I66" s="64"/>
      <c r="J66" s="54"/>
      <c r="K66" s="63" t="str">
        <f t="shared" si="1"/>
        <v/>
      </c>
      <c r="L66" s="63"/>
      <c r="M66" s="6" t="str">
        <f>IF(J66="","",(K66/J66)/LOOKUP(RIGHT($D$2,3),定数!$A$6:$A$13,定数!$B$6:$B$13))</f>
        <v/>
      </c>
      <c r="N66" s="54"/>
      <c r="O66" s="8"/>
      <c r="P66" s="64"/>
      <c r="Q66" s="64"/>
      <c r="R66" s="65" t="str">
        <f>IF(P66="","",T66*M66*LOOKUP(RIGHT($D$2,3),定数!$A$6:$A$13,定数!$B$6:$B$13))</f>
        <v/>
      </c>
      <c r="S66" s="65"/>
      <c r="T66" s="66" t="str">
        <f t="shared" si="6"/>
        <v/>
      </c>
      <c r="U66" s="66"/>
      <c r="V66" t="str">
        <f t="shared" si="9"/>
        <v/>
      </c>
      <c r="W66" t="str">
        <f t="shared" si="3"/>
        <v/>
      </c>
      <c r="X66" s="35" t="str">
        <f t="shared" si="7"/>
        <v/>
      </c>
      <c r="Y66" s="36" t="str">
        <f t="shared" si="8"/>
        <v/>
      </c>
      <c r="Z66" t="str">
        <f t="shared" si="4"/>
        <v/>
      </c>
      <c r="AA66" t="str">
        <f t="shared" si="5"/>
        <v/>
      </c>
    </row>
    <row r="67" spans="2:27" x14ac:dyDescent="0.15">
      <c r="B67" s="54">
        <v>59</v>
      </c>
      <c r="C67" s="63" t="str">
        <f t="shared" si="0"/>
        <v/>
      </c>
      <c r="D67" s="63"/>
      <c r="E67" s="54"/>
      <c r="F67" s="8"/>
      <c r="G67" s="54" t="s">
        <v>3</v>
      </c>
      <c r="H67" s="64"/>
      <c r="I67" s="64"/>
      <c r="J67" s="54"/>
      <c r="K67" s="63" t="str">
        <f t="shared" si="1"/>
        <v/>
      </c>
      <c r="L67" s="63"/>
      <c r="M67" s="6" t="str">
        <f>IF(J67="","",(K67/J67)/LOOKUP(RIGHT($D$2,3),定数!$A$6:$A$13,定数!$B$6:$B$13))</f>
        <v/>
      </c>
      <c r="N67" s="54"/>
      <c r="O67" s="8"/>
      <c r="P67" s="64"/>
      <c r="Q67" s="64"/>
      <c r="R67" s="65" t="str">
        <f>IF(P67="","",T67*M67*LOOKUP(RIGHT($D$2,3),定数!$A$6:$A$13,定数!$B$6:$B$13))</f>
        <v/>
      </c>
      <c r="S67" s="65"/>
      <c r="T67" s="66" t="str">
        <f t="shared" si="6"/>
        <v/>
      </c>
      <c r="U67" s="66"/>
      <c r="V67" t="str">
        <f t="shared" si="9"/>
        <v/>
      </c>
      <c r="W67" t="str">
        <f t="shared" si="3"/>
        <v/>
      </c>
      <c r="X67" s="35" t="str">
        <f t="shared" si="7"/>
        <v/>
      </c>
      <c r="Y67" s="36" t="str">
        <f t="shared" si="8"/>
        <v/>
      </c>
      <c r="Z67" t="str">
        <f t="shared" si="4"/>
        <v/>
      </c>
      <c r="AA67" t="str">
        <f t="shared" si="5"/>
        <v/>
      </c>
    </row>
    <row r="68" spans="2:27" x14ac:dyDescent="0.15">
      <c r="B68" s="54">
        <v>60</v>
      </c>
      <c r="C68" s="63" t="str">
        <f t="shared" si="0"/>
        <v/>
      </c>
      <c r="D68" s="63"/>
      <c r="E68" s="54"/>
      <c r="F68" s="8"/>
      <c r="G68" s="54" t="s">
        <v>3</v>
      </c>
      <c r="H68" s="64"/>
      <c r="I68" s="64"/>
      <c r="J68" s="54"/>
      <c r="K68" s="63" t="str">
        <f t="shared" si="1"/>
        <v/>
      </c>
      <c r="L68" s="63"/>
      <c r="M68" s="6" t="str">
        <f>IF(J68="","",(K68/J68)/LOOKUP(RIGHT($D$2,3),定数!$A$6:$A$13,定数!$B$6:$B$13))</f>
        <v/>
      </c>
      <c r="N68" s="54"/>
      <c r="O68" s="8"/>
      <c r="P68" s="64"/>
      <c r="Q68" s="64"/>
      <c r="R68" s="65" t="str">
        <f>IF(P68="","",T68*M68*LOOKUP(RIGHT($D$2,3),定数!$A$6:$A$13,定数!$B$6:$B$13))</f>
        <v/>
      </c>
      <c r="S68" s="65"/>
      <c r="T68" s="66" t="str">
        <f t="shared" si="6"/>
        <v/>
      </c>
      <c r="U68" s="66"/>
      <c r="V68" t="str">
        <f t="shared" si="9"/>
        <v/>
      </c>
      <c r="W68" t="str">
        <f t="shared" si="3"/>
        <v/>
      </c>
      <c r="X68" s="35" t="str">
        <f t="shared" si="7"/>
        <v/>
      </c>
      <c r="Y68" s="36" t="str">
        <f t="shared" si="8"/>
        <v/>
      </c>
      <c r="Z68" t="str">
        <f t="shared" si="4"/>
        <v/>
      </c>
      <c r="AA68" t="str">
        <f t="shared" si="5"/>
        <v/>
      </c>
    </row>
    <row r="69" spans="2:27" x14ac:dyDescent="0.15">
      <c r="B69" s="54">
        <v>61</v>
      </c>
      <c r="C69" s="63" t="str">
        <f t="shared" si="0"/>
        <v/>
      </c>
      <c r="D69" s="63"/>
      <c r="E69" s="54"/>
      <c r="F69" s="8"/>
      <c r="G69" s="54" t="s">
        <v>3</v>
      </c>
      <c r="H69" s="64"/>
      <c r="I69" s="64"/>
      <c r="J69" s="54"/>
      <c r="K69" s="63" t="str">
        <f t="shared" si="1"/>
        <v/>
      </c>
      <c r="L69" s="63"/>
      <c r="M69" s="6" t="str">
        <f>IF(J69="","",(K69/J69)/LOOKUP(RIGHT($D$2,3),定数!$A$6:$A$13,定数!$B$6:$B$13))</f>
        <v/>
      </c>
      <c r="N69" s="54"/>
      <c r="O69" s="8"/>
      <c r="P69" s="64"/>
      <c r="Q69" s="64"/>
      <c r="R69" s="65" t="str">
        <f>IF(P69="","",T69*M69*LOOKUP(RIGHT($D$2,3),定数!$A$6:$A$13,定数!$B$6:$B$13))</f>
        <v/>
      </c>
      <c r="S69" s="65"/>
      <c r="T69" s="66" t="str">
        <f t="shared" si="6"/>
        <v/>
      </c>
      <c r="U69" s="66"/>
      <c r="V69" t="str">
        <f t="shared" si="9"/>
        <v/>
      </c>
      <c r="W69" t="str">
        <f t="shared" si="3"/>
        <v/>
      </c>
      <c r="X69" s="35" t="str">
        <f t="shared" si="7"/>
        <v/>
      </c>
      <c r="Y69" s="36" t="str">
        <f t="shared" si="8"/>
        <v/>
      </c>
      <c r="Z69" t="str">
        <f t="shared" si="4"/>
        <v/>
      </c>
      <c r="AA69" t="str">
        <f t="shared" si="5"/>
        <v/>
      </c>
    </row>
    <row r="70" spans="2:27" x14ac:dyDescent="0.15">
      <c r="B70" s="54">
        <v>62</v>
      </c>
      <c r="C70" s="63" t="str">
        <f t="shared" si="0"/>
        <v/>
      </c>
      <c r="D70" s="63"/>
      <c r="E70" s="54"/>
      <c r="F70" s="8"/>
      <c r="G70" s="54" t="s">
        <v>3</v>
      </c>
      <c r="H70" s="64"/>
      <c r="I70" s="64"/>
      <c r="J70" s="54"/>
      <c r="K70" s="63" t="str">
        <f t="shared" si="1"/>
        <v/>
      </c>
      <c r="L70" s="63"/>
      <c r="M70" s="6" t="str">
        <f>IF(J70="","",(K70/J70)/LOOKUP(RIGHT($D$2,3),定数!$A$6:$A$13,定数!$B$6:$B$13))</f>
        <v/>
      </c>
      <c r="N70" s="54"/>
      <c r="O70" s="8"/>
      <c r="P70" s="64"/>
      <c r="Q70" s="64"/>
      <c r="R70" s="65" t="str">
        <f>IF(P70="","",T70*M70*LOOKUP(RIGHT($D$2,3),定数!$A$6:$A$13,定数!$B$6:$B$13))</f>
        <v/>
      </c>
      <c r="S70" s="65"/>
      <c r="T70" s="66" t="str">
        <f t="shared" si="6"/>
        <v/>
      </c>
      <c r="U70" s="66"/>
      <c r="V70" t="str">
        <f t="shared" si="9"/>
        <v/>
      </c>
      <c r="W70" t="str">
        <f t="shared" si="3"/>
        <v/>
      </c>
      <c r="X70" s="35" t="str">
        <f t="shared" si="7"/>
        <v/>
      </c>
      <c r="Y70" s="36" t="str">
        <f t="shared" si="8"/>
        <v/>
      </c>
      <c r="Z70" t="str">
        <f t="shared" si="4"/>
        <v/>
      </c>
      <c r="AA70" t="str">
        <f t="shared" si="5"/>
        <v/>
      </c>
    </row>
    <row r="71" spans="2:27" x14ac:dyDescent="0.15">
      <c r="B71" s="54">
        <v>63</v>
      </c>
      <c r="C71" s="63" t="str">
        <f t="shared" si="0"/>
        <v/>
      </c>
      <c r="D71" s="63"/>
      <c r="E71" s="54"/>
      <c r="F71" s="8"/>
      <c r="G71" s="54" t="s">
        <v>3</v>
      </c>
      <c r="H71" s="64"/>
      <c r="I71" s="64"/>
      <c r="J71" s="54"/>
      <c r="K71" s="63" t="str">
        <f t="shared" si="1"/>
        <v/>
      </c>
      <c r="L71" s="63"/>
      <c r="M71" s="6" t="str">
        <f>IF(J71="","",(K71/J71)/LOOKUP(RIGHT($D$2,3),定数!$A$6:$A$13,定数!$B$6:$B$13))</f>
        <v/>
      </c>
      <c r="N71" s="54"/>
      <c r="O71" s="8"/>
      <c r="P71" s="64"/>
      <c r="Q71" s="64"/>
      <c r="R71" s="65" t="str">
        <f>IF(P71="","",T71*M71*LOOKUP(RIGHT($D$2,3),定数!$A$6:$A$13,定数!$B$6:$B$13))</f>
        <v/>
      </c>
      <c r="S71" s="65"/>
      <c r="T71" s="66" t="str">
        <f t="shared" si="6"/>
        <v/>
      </c>
      <c r="U71" s="66"/>
      <c r="V71" t="str">
        <f t="shared" si="9"/>
        <v/>
      </c>
      <c r="W71" t="str">
        <f t="shared" si="3"/>
        <v/>
      </c>
      <c r="X71" s="35" t="str">
        <f t="shared" si="7"/>
        <v/>
      </c>
      <c r="Y71" s="36" t="str">
        <f t="shared" si="8"/>
        <v/>
      </c>
      <c r="Z71" t="str">
        <f t="shared" si="4"/>
        <v/>
      </c>
      <c r="AA71" t="str">
        <f t="shared" si="5"/>
        <v/>
      </c>
    </row>
    <row r="72" spans="2:27" x14ac:dyDescent="0.15">
      <c r="B72" s="54">
        <v>64</v>
      </c>
      <c r="C72" s="63" t="str">
        <f t="shared" si="0"/>
        <v/>
      </c>
      <c r="D72" s="63"/>
      <c r="E72" s="54"/>
      <c r="F72" s="8"/>
      <c r="G72" s="54" t="s">
        <v>4</v>
      </c>
      <c r="H72" s="64"/>
      <c r="I72" s="64"/>
      <c r="J72" s="54"/>
      <c r="K72" s="63" t="str">
        <f t="shared" si="1"/>
        <v/>
      </c>
      <c r="L72" s="63"/>
      <c r="M72" s="6" t="str">
        <f>IF(J72="","",(K72/J72)/LOOKUP(RIGHT($D$2,3),定数!$A$6:$A$13,定数!$B$6:$B$13))</f>
        <v/>
      </c>
      <c r="N72" s="54"/>
      <c r="O72" s="8"/>
      <c r="P72" s="64"/>
      <c r="Q72" s="64"/>
      <c r="R72" s="65" t="str">
        <f>IF(P72="","",T72*M72*LOOKUP(RIGHT($D$2,3),定数!$A$6:$A$13,定数!$B$6:$B$13))</f>
        <v/>
      </c>
      <c r="S72" s="65"/>
      <c r="T72" s="66" t="str">
        <f t="shared" si="6"/>
        <v/>
      </c>
      <c r="U72" s="66"/>
      <c r="V72" t="str">
        <f t="shared" si="9"/>
        <v/>
      </c>
      <c r="W72" t="str">
        <f t="shared" si="3"/>
        <v/>
      </c>
      <c r="X72" s="35" t="str">
        <f t="shared" si="7"/>
        <v/>
      </c>
      <c r="Y72" s="36" t="str">
        <f t="shared" si="8"/>
        <v/>
      </c>
      <c r="Z72" t="str">
        <f t="shared" si="4"/>
        <v/>
      </c>
      <c r="AA72" t="str">
        <f t="shared" si="5"/>
        <v/>
      </c>
    </row>
    <row r="73" spans="2:27" x14ac:dyDescent="0.15">
      <c r="B73" s="54">
        <v>65</v>
      </c>
      <c r="C73" s="63" t="str">
        <f t="shared" si="0"/>
        <v/>
      </c>
      <c r="D73" s="63"/>
      <c r="E73" s="54"/>
      <c r="F73" s="8"/>
      <c r="G73" s="54" t="s">
        <v>4</v>
      </c>
      <c r="H73" s="64"/>
      <c r="I73" s="64"/>
      <c r="J73" s="54"/>
      <c r="K73" s="63" t="str">
        <f t="shared" si="1"/>
        <v/>
      </c>
      <c r="L73" s="63"/>
      <c r="M73" s="6" t="str">
        <f>IF(J73="","",(K73/J73)/LOOKUP(RIGHT($D$2,3),定数!$A$6:$A$13,定数!$B$6:$B$13))</f>
        <v/>
      </c>
      <c r="N73" s="54"/>
      <c r="O73" s="8"/>
      <c r="P73" s="64"/>
      <c r="Q73" s="64"/>
      <c r="R73" s="65" t="str">
        <f>IF(P73="","",T73*M73*LOOKUP(RIGHT($D$2,3),定数!$A$6:$A$13,定数!$B$6:$B$13))</f>
        <v/>
      </c>
      <c r="S73" s="65"/>
      <c r="T73" s="66" t="str">
        <f t="shared" si="6"/>
        <v/>
      </c>
      <c r="U73" s="66"/>
      <c r="V73" t="str">
        <f t="shared" si="9"/>
        <v/>
      </c>
      <c r="W73" t="str">
        <f t="shared" si="3"/>
        <v/>
      </c>
      <c r="X73" s="35" t="str">
        <f t="shared" si="7"/>
        <v/>
      </c>
      <c r="Y73" s="36" t="str">
        <f t="shared" si="8"/>
        <v/>
      </c>
      <c r="Z73" t="str">
        <f t="shared" si="4"/>
        <v/>
      </c>
      <c r="AA73" t="str">
        <f t="shared" si="5"/>
        <v/>
      </c>
    </row>
    <row r="74" spans="2:27" x14ac:dyDescent="0.15">
      <c r="B74" s="54">
        <v>66</v>
      </c>
      <c r="C74" s="63" t="str">
        <f t="shared" ref="C74:C108" si="10">IF(R73="","",C73+R73)</f>
        <v/>
      </c>
      <c r="D74" s="63"/>
      <c r="E74" s="54"/>
      <c r="F74" s="8"/>
      <c r="G74" s="54" t="s">
        <v>4</v>
      </c>
      <c r="H74" s="64"/>
      <c r="I74" s="64"/>
      <c r="J74" s="54"/>
      <c r="K74" s="63" t="str">
        <f t="shared" ref="K74:K108" si="11">IF(J74="","",C74*0.01)</f>
        <v/>
      </c>
      <c r="L74" s="63"/>
      <c r="M74" s="6" t="str">
        <f>IF(J74="","",(K74/J74)/LOOKUP(RIGHT($D$2,3),定数!$A$6:$A$13,定数!$B$6:$B$13))</f>
        <v/>
      </c>
      <c r="N74" s="54"/>
      <c r="O74" s="8"/>
      <c r="P74" s="64"/>
      <c r="Q74" s="64"/>
      <c r="R74" s="65" t="str">
        <f>IF(P74="","",T74*M74*LOOKUP(RIGHT($D$2,3),定数!$A$6:$A$13,定数!$B$6:$B$13))</f>
        <v/>
      </c>
      <c r="S74" s="65"/>
      <c r="T74" s="66" t="str">
        <f t="shared" si="6"/>
        <v/>
      </c>
      <c r="U74" s="66"/>
      <c r="V74" t="str">
        <f t="shared" si="9"/>
        <v/>
      </c>
      <c r="W74" t="str">
        <f t="shared" si="9"/>
        <v/>
      </c>
      <c r="X74" s="35" t="str">
        <f t="shared" si="7"/>
        <v/>
      </c>
      <c r="Y74" s="36" t="str">
        <f t="shared" si="8"/>
        <v/>
      </c>
      <c r="Z74" t="str">
        <f t="shared" ref="Z74:Z108" si="12">IF(R74&gt;0,R74,"")</f>
        <v/>
      </c>
      <c r="AA74" t="str">
        <f t="shared" ref="AA74:AA108" si="13">IF(R74&lt;0,R74,"")</f>
        <v/>
      </c>
    </row>
    <row r="75" spans="2:27" x14ac:dyDescent="0.15">
      <c r="B75" s="54">
        <v>67</v>
      </c>
      <c r="C75" s="63" t="str">
        <f t="shared" si="10"/>
        <v/>
      </c>
      <c r="D75" s="63"/>
      <c r="E75" s="54"/>
      <c r="F75" s="8"/>
      <c r="G75" s="54" t="s">
        <v>4</v>
      </c>
      <c r="H75" s="64"/>
      <c r="I75" s="64"/>
      <c r="J75" s="54"/>
      <c r="K75" s="63" t="str">
        <f t="shared" si="11"/>
        <v/>
      </c>
      <c r="L75" s="63"/>
      <c r="M75" s="6" t="str">
        <f>IF(J75="","",(K75/J75)/LOOKUP(RIGHT($D$2,3),定数!$A$6:$A$13,定数!$B$6:$B$13))</f>
        <v/>
      </c>
      <c r="N75" s="54"/>
      <c r="O75" s="8"/>
      <c r="P75" s="64"/>
      <c r="Q75" s="64"/>
      <c r="R75" s="65" t="str">
        <f>IF(P75="","",T75*M75*LOOKUP(RIGHT($D$2,3),定数!$A$6:$A$13,定数!$B$6:$B$13))</f>
        <v/>
      </c>
      <c r="S75" s="65"/>
      <c r="T75" s="66" t="str">
        <f t="shared" si="6"/>
        <v/>
      </c>
      <c r="U75" s="66"/>
      <c r="V75" t="str">
        <f t="shared" ref="V75:W90" si="14">IF(S75&lt;&gt;"",IF(S75&lt;0,1+V74,0),"")</f>
        <v/>
      </c>
      <c r="W75" t="str">
        <f t="shared" si="14"/>
        <v/>
      </c>
      <c r="X75" s="35" t="str">
        <f t="shared" si="7"/>
        <v/>
      </c>
      <c r="Y75" s="36" t="str">
        <f t="shared" si="8"/>
        <v/>
      </c>
      <c r="Z75" t="str">
        <f t="shared" si="12"/>
        <v/>
      </c>
      <c r="AA75" t="str">
        <f t="shared" si="13"/>
        <v/>
      </c>
    </row>
    <row r="76" spans="2:27" x14ac:dyDescent="0.15">
      <c r="B76" s="54">
        <v>68</v>
      </c>
      <c r="C76" s="63" t="str">
        <f t="shared" si="10"/>
        <v/>
      </c>
      <c r="D76" s="63"/>
      <c r="E76" s="54"/>
      <c r="F76" s="8"/>
      <c r="G76" s="54" t="s">
        <v>4</v>
      </c>
      <c r="H76" s="64"/>
      <c r="I76" s="64"/>
      <c r="J76" s="54"/>
      <c r="K76" s="63" t="str">
        <f t="shared" si="11"/>
        <v/>
      </c>
      <c r="L76" s="63"/>
      <c r="M76" s="6" t="str">
        <f>IF(J76="","",(K76/J76)/LOOKUP(RIGHT($D$2,3),定数!$A$6:$A$13,定数!$B$6:$B$13))</f>
        <v/>
      </c>
      <c r="N76" s="54"/>
      <c r="O76" s="8"/>
      <c r="P76" s="64"/>
      <c r="Q76" s="64"/>
      <c r="R76" s="65" t="str">
        <f>IF(P76="","",T76*M76*LOOKUP(RIGHT($D$2,3),定数!$A$6:$A$13,定数!$B$6:$B$13))</f>
        <v/>
      </c>
      <c r="S76" s="65"/>
      <c r="T76" s="66" t="str">
        <f t="shared" ref="T76:T108" si="15">IF(P76="","",IF(G76="買",(P76-H76),(H76-P76))*IF(RIGHT($D$2,3)="JPY",100,10000))</f>
        <v/>
      </c>
      <c r="U76" s="66"/>
      <c r="V76" t="str">
        <f t="shared" si="14"/>
        <v/>
      </c>
      <c r="W76" t="str">
        <f t="shared" si="14"/>
        <v/>
      </c>
      <c r="X76" s="35" t="str">
        <f t="shared" ref="X76:X108" si="16">IF(C76&lt;&gt;"",MAX(X75,C76),"")</f>
        <v/>
      </c>
      <c r="Y76" s="36" t="str">
        <f t="shared" ref="Y76:Y108" si="17">IF(X76&lt;&gt;"",1-(C76/X76),"")</f>
        <v/>
      </c>
      <c r="Z76" t="str">
        <f t="shared" si="12"/>
        <v/>
      </c>
      <c r="AA76" t="str">
        <f t="shared" si="13"/>
        <v/>
      </c>
    </row>
    <row r="77" spans="2:27" x14ac:dyDescent="0.15">
      <c r="B77" s="54">
        <v>69</v>
      </c>
      <c r="C77" s="63" t="str">
        <f t="shared" si="10"/>
        <v/>
      </c>
      <c r="D77" s="63"/>
      <c r="E77" s="54"/>
      <c r="F77" s="8"/>
      <c r="G77" s="54" t="s">
        <v>3</v>
      </c>
      <c r="H77" s="64"/>
      <c r="I77" s="64"/>
      <c r="J77" s="54"/>
      <c r="K77" s="63" t="str">
        <f t="shared" si="11"/>
        <v/>
      </c>
      <c r="L77" s="63"/>
      <c r="M77" s="6" t="str">
        <f>IF(J77="","",(K77/J77)/LOOKUP(RIGHT($D$2,3),定数!$A$6:$A$13,定数!$B$6:$B$13))</f>
        <v/>
      </c>
      <c r="N77" s="54"/>
      <c r="O77" s="8"/>
      <c r="P77" s="64"/>
      <c r="Q77" s="64"/>
      <c r="R77" s="65" t="str">
        <f>IF(P77="","",T77*M77*LOOKUP(RIGHT($D$2,3),定数!$A$6:$A$13,定数!$B$6:$B$13))</f>
        <v/>
      </c>
      <c r="S77" s="65"/>
      <c r="T77" s="66" t="str">
        <f t="shared" si="15"/>
        <v/>
      </c>
      <c r="U77" s="66"/>
      <c r="V77" t="str">
        <f t="shared" si="14"/>
        <v/>
      </c>
      <c r="W77" t="str">
        <f t="shared" si="14"/>
        <v/>
      </c>
      <c r="X77" s="35" t="str">
        <f t="shared" si="16"/>
        <v/>
      </c>
      <c r="Y77" s="36" t="str">
        <f t="shared" si="17"/>
        <v/>
      </c>
      <c r="Z77" t="str">
        <f t="shared" si="12"/>
        <v/>
      </c>
      <c r="AA77" t="str">
        <f t="shared" si="13"/>
        <v/>
      </c>
    </row>
    <row r="78" spans="2:27" x14ac:dyDescent="0.15">
      <c r="B78" s="54">
        <v>70</v>
      </c>
      <c r="C78" s="63" t="str">
        <f t="shared" si="10"/>
        <v/>
      </c>
      <c r="D78" s="63"/>
      <c r="E78" s="54"/>
      <c r="F78" s="8"/>
      <c r="G78" s="54" t="s">
        <v>3</v>
      </c>
      <c r="H78" s="64"/>
      <c r="I78" s="64"/>
      <c r="J78" s="54"/>
      <c r="K78" s="63" t="str">
        <f t="shared" si="11"/>
        <v/>
      </c>
      <c r="L78" s="63"/>
      <c r="M78" s="6" t="str">
        <f>IF(J78="","",(K78/J78)/LOOKUP(RIGHT($D$2,3),定数!$A$6:$A$13,定数!$B$6:$B$13))</f>
        <v/>
      </c>
      <c r="N78" s="54"/>
      <c r="O78" s="8"/>
      <c r="P78" s="64"/>
      <c r="Q78" s="64"/>
      <c r="R78" s="65" t="str">
        <f>IF(P78="","",T78*M78*LOOKUP(RIGHT($D$2,3),定数!$A$6:$A$13,定数!$B$6:$B$13))</f>
        <v/>
      </c>
      <c r="S78" s="65"/>
      <c r="T78" s="66" t="str">
        <f t="shared" si="15"/>
        <v/>
      </c>
      <c r="U78" s="66"/>
      <c r="V78" t="str">
        <f t="shared" si="14"/>
        <v/>
      </c>
      <c r="W78" t="str">
        <f t="shared" si="14"/>
        <v/>
      </c>
      <c r="X78" s="35" t="str">
        <f t="shared" si="16"/>
        <v/>
      </c>
      <c r="Y78" s="36" t="str">
        <f t="shared" si="17"/>
        <v/>
      </c>
      <c r="Z78" t="str">
        <f t="shared" si="12"/>
        <v/>
      </c>
      <c r="AA78" t="str">
        <f t="shared" si="13"/>
        <v/>
      </c>
    </row>
    <row r="79" spans="2:27" x14ac:dyDescent="0.15">
      <c r="B79" s="54">
        <v>71</v>
      </c>
      <c r="C79" s="63" t="str">
        <f t="shared" si="10"/>
        <v/>
      </c>
      <c r="D79" s="63"/>
      <c r="E79" s="54"/>
      <c r="F79" s="8"/>
      <c r="G79" s="54" t="s">
        <v>3</v>
      </c>
      <c r="H79" s="64"/>
      <c r="I79" s="64"/>
      <c r="J79" s="54"/>
      <c r="K79" s="63" t="str">
        <f t="shared" si="11"/>
        <v/>
      </c>
      <c r="L79" s="63"/>
      <c r="M79" s="6" t="str">
        <f>IF(J79="","",(K79/J79)/LOOKUP(RIGHT($D$2,3),定数!$A$6:$A$13,定数!$B$6:$B$13))</f>
        <v/>
      </c>
      <c r="N79" s="54"/>
      <c r="O79" s="8"/>
      <c r="P79" s="64"/>
      <c r="Q79" s="64"/>
      <c r="R79" s="65" t="str">
        <f>IF(P79="","",T79*M79*LOOKUP(RIGHT($D$2,3),定数!$A$6:$A$13,定数!$B$6:$B$13))</f>
        <v/>
      </c>
      <c r="S79" s="65"/>
      <c r="T79" s="66" t="str">
        <f t="shared" si="15"/>
        <v/>
      </c>
      <c r="U79" s="66"/>
      <c r="V79" t="str">
        <f t="shared" si="14"/>
        <v/>
      </c>
      <c r="W79" t="str">
        <f t="shared" si="14"/>
        <v/>
      </c>
      <c r="X79" s="35" t="str">
        <f t="shared" si="16"/>
        <v/>
      </c>
      <c r="Y79" s="36" t="str">
        <f t="shared" si="17"/>
        <v/>
      </c>
      <c r="Z79" t="str">
        <f t="shared" si="12"/>
        <v/>
      </c>
      <c r="AA79" t="str">
        <f t="shared" si="13"/>
        <v/>
      </c>
    </row>
    <row r="80" spans="2:27" x14ac:dyDescent="0.15">
      <c r="B80" s="54">
        <v>72</v>
      </c>
      <c r="C80" s="63" t="str">
        <f t="shared" si="10"/>
        <v/>
      </c>
      <c r="D80" s="63"/>
      <c r="E80" s="54"/>
      <c r="F80" s="8"/>
      <c r="G80" s="54" t="s">
        <v>4</v>
      </c>
      <c r="H80" s="64"/>
      <c r="I80" s="64"/>
      <c r="J80" s="54"/>
      <c r="K80" s="63" t="str">
        <f t="shared" si="11"/>
        <v/>
      </c>
      <c r="L80" s="63"/>
      <c r="M80" s="6" t="str">
        <f>IF(J80="","",(K80/J80)/LOOKUP(RIGHT($D$2,3),定数!$A$6:$A$13,定数!$B$6:$B$13))</f>
        <v/>
      </c>
      <c r="N80" s="54"/>
      <c r="O80" s="8"/>
      <c r="P80" s="64"/>
      <c r="Q80" s="64"/>
      <c r="R80" s="65" t="str">
        <f>IF(P80="","",T80*M80*LOOKUP(RIGHT($D$2,3),定数!$A$6:$A$13,定数!$B$6:$B$13))</f>
        <v/>
      </c>
      <c r="S80" s="65"/>
      <c r="T80" s="66" t="str">
        <f t="shared" si="15"/>
        <v/>
      </c>
      <c r="U80" s="66"/>
      <c r="V80" t="str">
        <f t="shared" si="14"/>
        <v/>
      </c>
      <c r="W80" t="str">
        <f t="shared" si="14"/>
        <v/>
      </c>
      <c r="X80" s="35" t="str">
        <f t="shared" si="16"/>
        <v/>
      </c>
      <c r="Y80" s="36" t="str">
        <f t="shared" si="17"/>
        <v/>
      </c>
      <c r="Z80" t="str">
        <f t="shared" si="12"/>
        <v/>
      </c>
      <c r="AA80" t="str">
        <f t="shared" si="13"/>
        <v/>
      </c>
    </row>
    <row r="81" spans="2:27" x14ac:dyDescent="0.15">
      <c r="B81" s="54">
        <v>73</v>
      </c>
      <c r="C81" s="63" t="str">
        <f t="shared" si="10"/>
        <v/>
      </c>
      <c r="D81" s="63"/>
      <c r="E81" s="54"/>
      <c r="F81" s="8"/>
      <c r="G81" s="54" t="s">
        <v>3</v>
      </c>
      <c r="H81" s="64"/>
      <c r="I81" s="64"/>
      <c r="J81" s="54"/>
      <c r="K81" s="63" t="str">
        <f t="shared" si="11"/>
        <v/>
      </c>
      <c r="L81" s="63"/>
      <c r="M81" s="6" t="str">
        <f>IF(J81="","",(K81/J81)/LOOKUP(RIGHT($D$2,3),定数!$A$6:$A$13,定数!$B$6:$B$13))</f>
        <v/>
      </c>
      <c r="N81" s="54"/>
      <c r="O81" s="8"/>
      <c r="P81" s="64"/>
      <c r="Q81" s="64"/>
      <c r="R81" s="65" t="str">
        <f>IF(P81="","",T81*M81*LOOKUP(RIGHT($D$2,3),定数!$A$6:$A$13,定数!$B$6:$B$13))</f>
        <v/>
      </c>
      <c r="S81" s="65"/>
      <c r="T81" s="66" t="str">
        <f t="shared" si="15"/>
        <v/>
      </c>
      <c r="U81" s="66"/>
      <c r="V81" t="str">
        <f t="shared" si="14"/>
        <v/>
      </c>
      <c r="W81" t="str">
        <f t="shared" si="14"/>
        <v/>
      </c>
      <c r="X81" s="35" t="str">
        <f t="shared" si="16"/>
        <v/>
      </c>
      <c r="Y81" s="36" t="str">
        <f t="shared" si="17"/>
        <v/>
      </c>
      <c r="Z81" t="str">
        <f t="shared" si="12"/>
        <v/>
      </c>
      <c r="AA81" t="str">
        <f t="shared" si="13"/>
        <v/>
      </c>
    </row>
    <row r="82" spans="2:27" x14ac:dyDescent="0.15">
      <c r="B82" s="54">
        <v>74</v>
      </c>
      <c r="C82" s="63" t="str">
        <f t="shared" si="10"/>
        <v/>
      </c>
      <c r="D82" s="63"/>
      <c r="E82" s="54"/>
      <c r="F82" s="8"/>
      <c r="G82" s="54"/>
      <c r="H82" s="64"/>
      <c r="I82" s="64"/>
      <c r="J82" s="54"/>
      <c r="K82" s="63" t="str">
        <f t="shared" si="11"/>
        <v/>
      </c>
      <c r="L82" s="63"/>
      <c r="M82" s="6" t="str">
        <f>IF(J82="","",(K82/J82)/LOOKUP(RIGHT($D$2,3),定数!$A$6:$A$13,定数!$B$6:$B$13))</f>
        <v/>
      </c>
      <c r="N82" s="54"/>
      <c r="O82" s="8"/>
      <c r="P82" s="64"/>
      <c r="Q82" s="64"/>
      <c r="R82" s="65" t="str">
        <f>IF(P82="","",T82*M82*LOOKUP(RIGHT($D$2,3),定数!$A$6:$A$13,定数!$B$6:$B$13))</f>
        <v/>
      </c>
      <c r="S82" s="65"/>
      <c r="T82" s="66" t="str">
        <f t="shared" si="15"/>
        <v/>
      </c>
      <c r="U82" s="66"/>
      <c r="V82" t="str">
        <f t="shared" si="14"/>
        <v/>
      </c>
      <c r="W82" t="str">
        <f t="shared" si="14"/>
        <v/>
      </c>
      <c r="X82" s="35" t="str">
        <f t="shared" si="16"/>
        <v/>
      </c>
      <c r="Y82" s="36" t="str">
        <f t="shared" si="17"/>
        <v/>
      </c>
      <c r="Z82" t="str">
        <f t="shared" si="12"/>
        <v/>
      </c>
      <c r="AA82" t="str">
        <f t="shared" si="13"/>
        <v/>
      </c>
    </row>
    <row r="83" spans="2:27" x14ac:dyDescent="0.15">
      <c r="B83" s="54">
        <v>75</v>
      </c>
      <c r="C83" s="63" t="str">
        <f t="shared" si="10"/>
        <v/>
      </c>
      <c r="D83" s="63"/>
      <c r="E83" s="54"/>
      <c r="F83" s="8"/>
      <c r="G83" s="54"/>
      <c r="H83" s="64"/>
      <c r="I83" s="64"/>
      <c r="J83" s="54"/>
      <c r="K83" s="63" t="str">
        <f t="shared" si="11"/>
        <v/>
      </c>
      <c r="L83" s="63"/>
      <c r="M83" s="6" t="str">
        <f>IF(J83="","",(K83/J83)/LOOKUP(RIGHT($D$2,3),定数!$A$6:$A$13,定数!$B$6:$B$13))</f>
        <v/>
      </c>
      <c r="N83" s="54"/>
      <c r="O83" s="8"/>
      <c r="P83" s="64"/>
      <c r="Q83" s="64"/>
      <c r="R83" s="65" t="str">
        <f>IF(P83="","",T83*M83*LOOKUP(RIGHT($D$2,3),定数!$A$6:$A$13,定数!$B$6:$B$13))</f>
        <v/>
      </c>
      <c r="S83" s="65"/>
      <c r="T83" s="66" t="str">
        <f t="shared" si="15"/>
        <v/>
      </c>
      <c r="U83" s="66"/>
      <c r="V83" t="str">
        <f t="shared" si="14"/>
        <v/>
      </c>
      <c r="W83" t="str">
        <f t="shared" si="14"/>
        <v/>
      </c>
      <c r="X83" s="35" t="str">
        <f t="shared" si="16"/>
        <v/>
      </c>
      <c r="Y83" s="36" t="str">
        <f t="shared" si="17"/>
        <v/>
      </c>
      <c r="Z83" t="str">
        <f t="shared" si="12"/>
        <v/>
      </c>
      <c r="AA83" t="str">
        <f t="shared" si="13"/>
        <v/>
      </c>
    </row>
    <row r="84" spans="2:27" x14ac:dyDescent="0.15">
      <c r="B84" s="54">
        <v>76</v>
      </c>
      <c r="C84" s="63" t="str">
        <f t="shared" si="10"/>
        <v/>
      </c>
      <c r="D84" s="63"/>
      <c r="E84" s="54"/>
      <c r="F84" s="8"/>
      <c r="G84" s="54"/>
      <c r="H84" s="64"/>
      <c r="I84" s="64"/>
      <c r="J84" s="54"/>
      <c r="K84" s="63" t="str">
        <f t="shared" si="11"/>
        <v/>
      </c>
      <c r="L84" s="63"/>
      <c r="M84" s="6" t="str">
        <f>IF(J84="","",(K84/J84)/LOOKUP(RIGHT($D$2,3),定数!$A$6:$A$13,定数!$B$6:$B$13))</f>
        <v/>
      </c>
      <c r="N84" s="54"/>
      <c r="O84" s="8"/>
      <c r="P84" s="64"/>
      <c r="Q84" s="64"/>
      <c r="R84" s="65" t="str">
        <f>IF(P84="","",T84*M84*LOOKUP(RIGHT($D$2,3),定数!$A$6:$A$13,定数!$B$6:$B$13))</f>
        <v/>
      </c>
      <c r="S84" s="65"/>
      <c r="T84" s="66" t="str">
        <f t="shared" si="15"/>
        <v/>
      </c>
      <c r="U84" s="66"/>
      <c r="V84" t="str">
        <f t="shared" si="14"/>
        <v/>
      </c>
      <c r="W84" t="str">
        <f t="shared" si="14"/>
        <v/>
      </c>
      <c r="X84" s="35" t="str">
        <f t="shared" si="16"/>
        <v/>
      </c>
      <c r="Y84" s="36" t="str">
        <f t="shared" si="17"/>
        <v/>
      </c>
      <c r="Z84" t="str">
        <f t="shared" si="12"/>
        <v/>
      </c>
      <c r="AA84" t="str">
        <f t="shared" si="13"/>
        <v/>
      </c>
    </row>
    <row r="85" spans="2:27" x14ac:dyDescent="0.15">
      <c r="B85" s="54">
        <v>77</v>
      </c>
      <c r="C85" s="63" t="str">
        <f t="shared" si="10"/>
        <v/>
      </c>
      <c r="D85" s="63"/>
      <c r="E85" s="54"/>
      <c r="F85" s="8"/>
      <c r="G85" s="54"/>
      <c r="H85" s="64"/>
      <c r="I85" s="64"/>
      <c r="J85" s="54"/>
      <c r="K85" s="63" t="str">
        <f t="shared" si="11"/>
        <v/>
      </c>
      <c r="L85" s="63"/>
      <c r="M85" s="6" t="str">
        <f>IF(J85="","",(K85/J85)/LOOKUP(RIGHT($D$2,3),定数!$A$6:$A$13,定数!$B$6:$B$13))</f>
        <v/>
      </c>
      <c r="N85" s="54"/>
      <c r="O85" s="8"/>
      <c r="P85" s="64"/>
      <c r="Q85" s="64"/>
      <c r="R85" s="65" t="str">
        <f>IF(P85="","",T85*M85*LOOKUP(RIGHT($D$2,3),定数!$A$6:$A$13,定数!$B$6:$B$13))</f>
        <v/>
      </c>
      <c r="S85" s="65"/>
      <c r="T85" s="66" t="str">
        <f t="shared" si="15"/>
        <v/>
      </c>
      <c r="U85" s="66"/>
      <c r="V85" t="str">
        <f t="shared" si="14"/>
        <v/>
      </c>
      <c r="W85" t="str">
        <f t="shared" si="14"/>
        <v/>
      </c>
      <c r="X85" s="35" t="str">
        <f t="shared" si="16"/>
        <v/>
      </c>
      <c r="Y85" s="36" t="str">
        <f t="shared" si="17"/>
        <v/>
      </c>
      <c r="Z85" t="str">
        <f t="shared" si="12"/>
        <v/>
      </c>
      <c r="AA85" t="str">
        <f t="shared" si="13"/>
        <v/>
      </c>
    </row>
    <row r="86" spans="2:27" x14ac:dyDescent="0.15">
      <c r="B86" s="54">
        <v>78</v>
      </c>
      <c r="C86" s="63" t="str">
        <f t="shared" si="10"/>
        <v/>
      </c>
      <c r="D86" s="63"/>
      <c r="E86" s="54"/>
      <c r="F86" s="8"/>
      <c r="G86" s="54"/>
      <c r="H86" s="64"/>
      <c r="I86" s="64"/>
      <c r="J86" s="54"/>
      <c r="K86" s="63" t="str">
        <f t="shared" si="11"/>
        <v/>
      </c>
      <c r="L86" s="63"/>
      <c r="M86" s="6" t="str">
        <f>IF(J86="","",(K86/J86)/LOOKUP(RIGHT($D$2,3),定数!$A$6:$A$13,定数!$B$6:$B$13))</f>
        <v/>
      </c>
      <c r="N86" s="54"/>
      <c r="O86" s="8"/>
      <c r="P86" s="64"/>
      <c r="Q86" s="64"/>
      <c r="R86" s="65" t="str">
        <f>IF(P86="","",T86*M86*LOOKUP(RIGHT($D$2,3),定数!$A$6:$A$13,定数!$B$6:$B$13))</f>
        <v/>
      </c>
      <c r="S86" s="65"/>
      <c r="T86" s="66" t="str">
        <f t="shared" si="15"/>
        <v/>
      </c>
      <c r="U86" s="66"/>
      <c r="V86" t="str">
        <f t="shared" si="14"/>
        <v/>
      </c>
      <c r="W86" t="str">
        <f t="shared" si="14"/>
        <v/>
      </c>
      <c r="X86" s="35" t="str">
        <f t="shared" si="16"/>
        <v/>
      </c>
      <c r="Y86" s="36" t="str">
        <f t="shared" si="17"/>
        <v/>
      </c>
      <c r="Z86" t="str">
        <f t="shared" si="12"/>
        <v/>
      </c>
      <c r="AA86" t="str">
        <f t="shared" si="13"/>
        <v/>
      </c>
    </row>
    <row r="87" spans="2:27" x14ac:dyDescent="0.15">
      <c r="B87" s="54">
        <v>79</v>
      </c>
      <c r="C87" s="63" t="str">
        <f t="shared" si="10"/>
        <v/>
      </c>
      <c r="D87" s="63"/>
      <c r="E87" s="54"/>
      <c r="F87" s="8"/>
      <c r="G87" s="54"/>
      <c r="H87" s="64"/>
      <c r="I87" s="64"/>
      <c r="J87" s="54"/>
      <c r="K87" s="63" t="str">
        <f t="shared" si="11"/>
        <v/>
      </c>
      <c r="L87" s="63"/>
      <c r="M87" s="6" t="str">
        <f>IF(J87="","",(K87/J87)/LOOKUP(RIGHT($D$2,3),定数!$A$6:$A$13,定数!$B$6:$B$13))</f>
        <v/>
      </c>
      <c r="N87" s="54"/>
      <c r="O87" s="8"/>
      <c r="P87" s="64"/>
      <c r="Q87" s="64"/>
      <c r="R87" s="65" t="str">
        <f>IF(P87="","",T87*M87*LOOKUP(RIGHT($D$2,3),定数!$A$6:$A$13,定数!$B$6:$B$13))</f>
        <v/>
      </c>
      <c r="S87" s="65"/>
      <c r="T87" s="66" t="str">
        <f t="shared" si="15"/>
        <v/>
      </c>
      <c r="U87" s="66"/>
      <c r="V87" t="str">
        <f t="shared" si="14"/>
        <v/>
      </c>
      <c r="W87" t="str">
        <f t="shared" si="14"/>
        <v/>
      </c>
      <c r="X87" s="35" t="str">
        <f t="shared" si="16"/>
        <v/>
      </c>
      <c r="Y87" s="36" t="str">
        <f t="shared" si="17"/>
        <v/>
      </c>
      <c r="Z87" t="str">
        <f t="shared" si="12"/>
        <v/>
      </c>
      <c r="AA87" t="str">
        <f t="shared" si="13"/>
        <v/>
      </c>
    </row>
    <row r="88" spans="2:27" x14ac:dyDescent="0.15">
      <c r="B88" s="54">
        <v>80</v>
      </c>
      <c r="C88" s="63" t="str">
        <f t="shared" si="10"/>
        <v/>
      </c>
      <c r="D88" s="63"/>
      <c r="E88" s="54"/>
      <c r="F88" s="8"/>
      <c r="G88" s="54"/>
      <c r="H88" s="64"/>
      <c r="I88" s="64"/>
      <c r="J88" s="54"/>
      <c r="K88" s="63" t="str">
        <f t="shared" si="11"/>
        <v/>
      </c>
      <c r="L88" s="63"/>
      <c r="M88" s="6" t="str">
        <f>IF(J88="","",(K88/J88)/LOOKUP(RIGHT($D$2,3),定数!$A$6:$A$13,定数!$B$6:$B$13))</f>
        <v/>
      </c>
      <c r="N88" s="54"/>
      <c r="O88" s="8"/>
      <c r="P88" s="64"/>
      <c r="Q88" s="64"/>
      <c r="R88" s="65" t="str">
        <f>IF(P88="","",T88*M88*LOOKUP(RIGHT($D$2,3),定数!$A$6:$A$13,定数!$B$6:$B$13))</f>
        <v/>
      </c>
      <c r="S88" s="65"/>
      <c r="T88" s="66" t="str">
        <f t="shared" si="15"/>
        <v/>
      </c>
      <c r="U88" s="66"/>
      <c r="V88" t="str">
        <f t="shared" si="14"/>
        <v/>
      </c>
      <c r="W88" t="str">
        <f t="shared" si="14"/>
        <v/>
      </c>
      <c r="X88" s="35" t="str">
        <f t="shared" si="16"/>
        <v/>
      </c>
      <c r="Y88" s="36" t="str">
        <f t="shared" si="17"/>
        <v/>
      </c>
      <c r="Z88" t="str">
        <f t="shared" si="12"/>
        <v/>
      </c>
      <c r="AA88" t="str">
        <f t="shared" si="13"/>
        <v/>
      </c>
    </row>
    <row r="89" spans="2:27" x14ac:dyDescent="0.15">
      <c r="B89" s="54">
        <v>81</v>
      </c>
      <c r="C89" s="63" t="str">
        <f t="shared" si="10"/>
        <v/>
      </c>
      <c r="D89" s="63"/>
      <c r="E89" s="54"/>
      <c r="F89" s="8"/>
      <c r="G89" s="54"/>
      <c r="H89" s="64"/>
      <c r="I89" s="64"/>
      <c r="J89" s="54"/>
      <c r="K89" s="63" t="str">
        <f t="shared" si="11"/>
        <v/>
      </c>
      <c r="L89" s="63"/>
      <c r="M89" s="6" t="str">
        <f>IF(J89="","",(K89/J89)/LOOKUP(RIGHT($D$2,3),定数!$A$6:$A$13,定数!$B$6:$B$13))</f>
        <v/>
      </c>
      <c r="N89" s="54"/>
      <c r="O89" s="8"/>
      <c r="P89" s="64"/>
      <c r="Q89" s="64"/>
      <c r="R89" s="65" t="str">
        <f>IF(P89="","",T89*M89*LOOKUP(RIGHT($D$2,3),定数!$A$6:$A$13,定数!$B$6:$B$13))</f>
        <v/>
      </c>
      <c r="S89" s="65"/>
      <c r="T89" s="66" t="str">
        <f t="shared" si="15"/>
        <v/>
      </c>
      <c r="U89" s="66"/>
      <c r="V89" t="str">
        <f t="shared" si="14"/>
        <v/>
      </c>
      <c r="W89" t="str">
        <f t="shared" si="14"/>
        <v/>
      </c>
      <c r="X89" s="35" t="str">
        <f t="shared" si="16"/>
        <v/>
      </c>
      <c r="Y89" s="36" t="str">
        <f t="shared" si="17"/>
        <v/>
      </c>
      <c r="Z89" t="str">
        <f t="shared" si="12"/>
        <v/>
      </c>
      <c r="AA89" t="str">
        <f t="shared" si="13"/>
        <v/>
      </c>
    </row>
    <row r="90" spans="2:27" x14ac:dyDescent="0.15">
      <c r="B90" s="54">
        <v>82</v>
      </c>
      <c r="C90" s="63" t="str">
        <f t="shared" si="10"/>
        <v/>
      </c>
      <c r="D90" s="63"/>
      <c r="E90" s="54"/>
      <c r="F90" s="8"/>
      <c r="G90" s="54"/>
      <c r="H90" s="64"/>
      <c r="I90" s="64"/>
      <c r="J90" s="54"/>
      <c r="K90" s="63" t="str">
        <f t="shared" si="11"/>
        <v/>
      </c>
      <c r="L90" s="63"/>
      <c r="M90" s="6" t="str">
        <f>IF(J90="","",(K90/J90)/LOOKUP(RIGHT($D$2,3),定数!$A$6:$A$13,定数!$B$6:$B$13))</f>
        <v/>
      </c>
      <c r="N90" s="54"/>
      <c r="O90" s="8"/>
      <c r="P90" s="64"/>
      <c r="Q90" s="64"/>
      <c r="R90" s="65" t="str">
        <f>IF(P90="","",T90*M90*LOOKUP(RIGHT($D$2,3),定数!$A$6:$A$13,定数!$B$6:$B$13))</f>
        <v/>
      </c>
      <c r="S90" s="65"/>
      <c r="T90" s="66" t="str">
        <f t="shared" si="15"/>
        <v/>
      </c>
      <c r="U90" s="66"/>
      <c r="V90" t="str">
        <f t="shared" si="14"/>
        <v/>
      </c>
      <c r="W90" t="str">
        <f t="shared" si="14"/>
        <v/>
      </c>
      <c r="X90" s="35" t="str">
        <f t="shared" si="16"/>
        <v/>
      </c>
      <c r="Y90" s="36" t="str">
        <f t="shared" si="17"/>
        <v/>
      </c>
      <c r="Z90" t="str">
        <f t="shared" si="12"/>
        <v/>
      </c>
      <c r="AA90" t="str">
        <f t="shared" si="13"/>
        <v/>
      </c>
    </row>
    <row r="91" spans="2:27" x14ac:dyDescent="0.15">
      <c r="B91" s="54">
        <v>83</v>
      </c>
      <c r="C91" s="63" t="str">
        <f t="shared" si="10"/>
        <v/>
      </c>
      <c r="D91" s="63"/>
      <c r="E91" s="54"/>
      <c r="F91" s="8"/>
      <c r="G91" s="54"/>
      <c r="H91" s="64"/>
      <c r="I91" s="64"/>
      <c r="J91" s="54"/>
      <c r="K91" s="63" t="str">
        <f t="shared" si="11"/>
        <v/>
      </c>
      <c r="L91" s="63"/>
      <c r="M91" s="6" t="str">
        <f>IF(J91="","",(K91/J91)/LOOKUP(RIGHT($D$2,3),定数!$A$6:$A$13,定数!$B$6:$B$13))</f>
        <v/>
      </c>
      <c r="N91" s="54"/>
      <c r="O91" s="8"/>
      <c r="P91" s="64"/>
      <c r="Q91" s="64"/>
      <c r="R91" s="65" t="str">
        <f>IF(P91="","",T91*M91*LOOKUP(RIGHT($D$2,3),定数!$A$6:$A$13,定数!$B$6:$B$13))</f>
        <v/>
      </c>
      <c r="S91" s="65"/>
      <c r="T91" s="66" t="str">
        <f t="shared" si="15"/>
        <v/>
      </c>
      <c r="U91" s="66"/>
      <c r="V91" t="str">
        <f t="shared" ref="V91:W106" si="18">IF(S91&lt;&gt;"",IF(S91&lt;0,1+V90,0),"")</f>
        <v/>
      </c>
      <c r="W91" t="str">
        <f t="shared" si="18"/>
        <v/>
      </c>
      <c r="X91" s="35" t="str">
        <f t="shared" si="16"/>
        <v/>
      </c>
      <c r="Y91" s="36" t="str">
        <f t="shared" si="17"/>
        <v/>
      </c>
      <c r="Z91" t="str">
        <f t="shared" si="12"/>
        <v/>
      </c>
      <c r="AA91" t="str">
        <f t="shared" si="13"/>
        <v/>
      </c>
    </row>
    <row r="92" spans="2:27" x14ac:dyDescent="0.15">
      <c r="B92" s="54">
        <v>84</v>
      </c>
      <c r="C92" s="63" t="str">
        <f t="shared" si="10"/>
        <v/>
      </c>
      <c r="D92" s="63"/>
      <c r="E92" s="54"/>
      <c r="F92" s="8"/>
      <c r="G92" s="54"/>
      <c r="H92" s="64"/>
      <c r="I92" s="64"/>
      <c r="J92" s="54"/>
      <c r="K92" s="63" t="str">
        <f t="shared" si="11"/>
        <v/>
      </c>
      <c r="L92" s="63"/>
      <c r="M92" s="6" t="str">
        <f>IF(J92="","",(K92/J92)/LOOKUP(RIGHT($D$2,3),定数!$A$6:$A$13,定数!$B$6:$B$13))</f>
        <v/>
      </c>
      <c r="N92" s="54"/>
      <c r="O92" s="8"/>
      <c r="P92" s="64"/>
      <c r="Q92" s="64"/>
      <c r="R92" s="65" t="str">
        <f>IF(P92="","",T92*M92*LOOKUP(RIGHT($D$2,3),定数!$A$6:$A$13,定数!$B$6:$B$13))</f>
        <v/>
      </c>
      <c r="S92" s="65"/>
      <c r="T92" s="66" t="str">
        <f t="shared" si="15"/>
        <v/>
      </c>
      <c r="U92" s="66"/>
      <c r="V92" t="str">
        <f t="shared" si="18"/>
        <v/>
      </c>
      <c r="W92" t="str">
        <f t="shared" si="18"/>
        <v/>
      </c>
      <c r="X92" s="35" t="str">
        <f t="shared" si="16"/>
        <v/>
      </c>
      <c r="Y92" s="36" t="str">
        <f t="shared" si="17"/>
        <v/>
      </c>
      <c r="Z92" t="str">
        <f t="shared" si="12"/>
        <v/>
      </c>
      <c r="AA92" t="str">
        <f t="shared" si="13"/>
        <v/>
      </c>
    </row>
    <row r="93" spans="2:27" x14ac:dyDescent="0.15">
      <c r="B93" s="54">
        <v>85</v>
      </c>
      <c r="C93" s="63" t="str">
        <f t="shared" si="10"/>
        <v/>
      </c>
      <c r="D93" s="63"/>
      <c r="E93" s="54"/>
      <c r="F93" s="8"/>
      <c r="G93" s="54"/>
      <c r="H93" s="64"/>
      <c r="I93" s="64"/>
      <c r="J93" s="54"/>
      <c r="K93" s="63" t="str">
        <f t="shared" si="11"/>
        <v/>
      </c>
      <c r="L93" s="63"/>
      <c r="M93" s="6" t="str">
        <f>IF(J93="","",(K93/J93)/LOOKUP(RIGHT($D$2,3),定数!$A$6:$A$13,定数!$B$6:$B$13))</f>
        <v/>
      </c>
      <c r="N93" s="54"/>
      <c r="O93" s="8"/>
      <c r="P93" s="64"/>
      <c r="Q93" s="64"/>
      <c r="R93" s="65" t="str">
        <f>IF(P93="","",T93*M93*LOOKUP(RIGHT($D$2,3),定数!$A$6:$A$13,定数!$B$6:$B$13))</f>
        <v/>
      </c>
      <c r="S93" s="65"/>
      <c r="T93" s="66" t="str">
        <f t="shared" si="15"/>
        <v/>
      </c>
      <c r="U93" s="66"/>
      <c r="V93" t="str">
        <f t="shared" si="18"/>
        <v/>
      </c>
      <c r="W93" t="str">
        <f t="shared" si="18"/>
        <v/>
      </c>
      <c r="X93" s="35" t="str">
        <f t="shared" si="16"/>
        <v/>
      </c>
      <c r="Y93" s="36" t="str">
        <f t="shared" si="17"/>
        <v/>
      </c>
      <c r="Z93" t="str">
        <f t="shared" si="12"/>
        <v/>
      </c>
      <c r="AA93" t="str">
        <f t="shared" si="13"/>
        <v/>
      </c>
    </row>
    <row r="94" spans="2:27" x14ac:dyDescent="0.15">
      <c r="B94" s="54">
        <v>86</v>
      </c>
      <c r="C94" s="63" t="str">
        <f t="shared" si="10"/>
        <v/>
      </c>
      <c r="D94" s="63"/>
      <c r="E94" s="54"/>
      <c r="F94" s="8"/>
      <c r="G94" s="54"/>
      <c r="H94" s="64"/>
      <c r="I94" s="64"/>
      <c r="J94" s="54"/>
      <c r="K94" s="63" t="str">
        <f t="shared" si="11"/>
        <v/>
      </c>
      <c r="L94" s="63"/>
      <c r="M94" s="6" t="str">
        <f>IF(J94="","",(K94/J94)/LOOKUP(RIGHT($D$2,3),定数!$A$6:$A$13,定数!$B$6:$B$13))</f>
        <v/>
      </c>
      <c r="N94" s="54"/>
      <c r="O94" s="8"/>
      <c r="P94" s="64"/>
      <c r="Q94" s="64"/>
      <c r="R94" s="65" t="str">
        <f>IF(P94="","",T94*M94*LOOKUP(RIGHT($D$2,3),定数!$A$6:$A$13,定数!$B$6:$B$13))</f>
        <v/>
      </c>
      <c r="S94" s="65"/>
      <c r="T94" s="66" t="str">
        <f t="shared" si="15"/>
        <v/>
      </c>
      <c r="U94" s="66"/>
      <c r="V94" t="str">
        <f t="shared" si="18"/>
        <v/>
      </c>
      <c r="W94" t="str">
        <f t="shared" si="18"/>
        <v/>
      </c>
      <c r="X94" s="35" t="str">
        <f t="shared" si="16"/>
        <v/>
      </c>
      <c r="Y94" s="36" t="str">
        <f t="shared" si="17"/>
        <v/>
      </c>
      <c r="Z94" t="str">
        <f t="shared" si="12"/>
        <v/>
      </c>
      <c r="AA94" t="str">
        <f t="shared" si="13"/>
        <v/>
      </c>
    </row>
    <row r="95" spans="2:27" x14ac:dyDescent="0.15">
      <c r="B95" s="54">
        <v>87</v>
      </c>
      <c r="C95" s="63" t="str">
        <f t="shared" si="10"/>
        <v/>
      </c>
      <c r="D95" s="63"/>
      <c r="E95" s="54"/>
      <c r="F95" s="8"/>
      <c r="G95" s="54"/>
      <c r="H95" s="64"/>
      <c r="I95" s="64"/>
      <c r="J95" s="54"/>
      <c r="K95" s="63" t="str">
        <f t="shared" si="11"/>
        <v/>
      </c>
      <c r="L95" s="63"/>
      <c r="M95" s="6" t="str">
        <f>IF(J95="","",(K95/J95)/LOOKUP(RIGHT($D$2,3),定数!$A$6:$A$13,定数!$B$6:$B$13))</f>
        <v/>
      </c>
      <c r="N95" s="54"/>
      <c r="O95" s="8"/>
      <c r="P95" s="64"/>
      <c r="Q95" s="64"/>
      <c r="R95" s="65" t="str">
        <f>IF(P95="","",T95*M95*LOOKUP(RIGHT($D$2,3),定数!$A$6:$A$13,定数!$B$6:$B$13))</f>
        <v/>
      </c>
      <c r="S95" s="65"/>
      <c r="T95" s="66" t="str">
        <f t="shared" si="15"/>
        <v/>
      </c>
      <c r="U95" s="66"/>
      <c r="V95" t="str">
        <f t="shared" si="18"/>
        <v/>
      </c>
      <c r="W95" t="str">
        <f t="shared" si="18"/>
        <v/>
      </c>
      <c r="X95" s="35" t="str">
        <f t="shared" si="16"/>
        <v/>
      </c>
      <c r="Y95" s="36" t="str">
        <f t="shared" si="17"/>
        <v/>
      </c>
      <c r="Z95" t="str">
        <f t="shared" si="12"/>
        <v/>
      </c>
      <c r="AA95" t="str">
        <f t="shared" si="13"/>
        <v/>
      </c>
    </row>
    <row r="96" spans="2:27" x14ac:dyDescent="0.15">
      <c r="B96" s="54">
        <v>88</v>
      </c>
      <c r="C96" s="63" t="str">
        <f t="shared" si="10"/>
        <v/>
      </c>
      <c r="D96" s="63"/>
      <c r="E96" s="54"/>
      <c r="F96" s="8"/>
      <c r="G96" s="54"/>
      <c r="H96" s="64"/>
      <c r="I96" s="64"/>
      <c r="J96" s="54"/>
      <c r="K96" s="63" t="str">
        <f t="shared" si="11"/>
        <v/>
      </c>
      <c r="L96" s="63"/>
      <c r="M96" s="6" t="str">
        <f>IF(J96="","",(K96/J96)/LOOKUP(RIGHT($D$2,3),定数!$A$6:$A$13,定数!$B$6:$B$13))</f>
        <v/>
      </c>
      <c r="N96" s="54"/>
      <c r="O96" s="8"/>
      <c r="P96" s="64"/>
      <c r="Q96" s="64"/>
      <c r="R96" s="65" t="str">
        <f>IF(P96="","",T96*M96*LOOKUP(RIGHT($D$2,3),定数!$A$6:$A$13,定数!$B$6:$B$13))</f>
        <v/>
      </c>
      <c r="S96" s="65"/>
      <c r="T96" s="66" t="str">
        <f t="shared" si="15"/>
        <v/>
      </c>
      <c r="U96" s="66"/>
      <c r="V96" t="str">
        <f t="shared" si="18"/>
        <v/>
      </c>
      <c r="W96" t="str">
        <f t="shared" si="18"/>
        <v/>
      </c>
      <c r="X96" s="35" t="str">
        <f t="shared" si="16"/>
        <v/>
      </c>
      <c r="Y96" s="36" t="str">
        <f t="shared" si="17"/>
        <v/>
      </c>
      <c r="Z96" t="str">
        <f t="shared" si="12"/>
        <v/>
      </c>
      <c r="AA96" t="str">
        <f t="shared" si="13"/>
        <v/>
      </c>
    </row>
    <row r="97" spans="2:27" x14ac:dyDescent="0.15">
      <c r="B97" s="54">
        <v>89</v>
      </c>
      <c r="C97" s="63" t="str">
        <f t="shared" si="10"/>
        <v/>
      </c>
      <c r="D97" s="63"/>
      <c r="E97" s="54"/>
      <c r="F97" s="8"/>
      <c r="G97" s="54"/>
      <c r="H97" s="64"/>
      <c r="I97" s="64"/>
      <c r="J97" s="54"/>
      <c r="K97" s="63" t="str">
        <f t="shared" si="11"/>
        <v/>
      </c>
      <c r="L97" s="63"/>
      <c r="M97" s="6" t="str">
        <f>IF(J97="","",(K97/J97)/LOOKUP(RIGHT($D$2,3),定数!$A$6:$A$13,定数!$B$6:$B$13))</f>
        <v/>
      </c>
      <c r="N97" s="54"/>
      <c r="O97" s="8"/>
      <c r="P97" s="64"/>
      <c r="Q97" s="64"/>
      <c r="R97" s="65" t="str">
        <f>IF(P97="","",T97*M97*LOOKUP(RIGHT($D$2,3),定数!$A$6:$A$13,定数!$B$6:$B$13))</f>
        <v/>
      </c>
      <c r="S97" s="65"/>
      <c r="T97" s="66" t="str">
        <f t="shared" si="15"/>
        <v/>
      </c>
      <c r="U97" s="66"/>
      <c r="V97" t="str">
        <f t="shared" si="18"/>
        <v/>
      </c>
      <c r="W97" t="str">
        <f t="shared" si="18"/>
        <v/>
      </c>
      <c r="X97" s="35" t="str">
        <f t="shared" si="16"/>
        <v/>
      </c>
      <c r="Y97" s="36" t="str">
        <f t="shared" si="17"/>
        <v/>
      </c>
      <c r="Z97" t="str">
        <f t="shared" si="12"/>
        <v/>
      </c>
      <c r="AA97" t="str">
        <f t="shared" si="13"/>
        <v/>
      </c>
    </row>
    <row r="98" spans="2:27" x14ac:dyDescent="0.15">
      <c r="B98" s="54">
        <v>90</v>
      </c>
      <c r="C98" s="63" t="str">
        <f t="shared" si="10"/>
        <v/>
      </c>
      <c r="D98" s="63"/>
      <c r="E98" s="54"/>
      <c r="F98" s="8"/>
      <c r="G98" s="54"/>
      <c r="H98" s="64"/>
      <c r="I98" s="64"/>
      <c r="J98" s="54"/>
      <c r="K98" s="63" t="str">
        <f t="shared" si="11"/>
        <v/>
      </c>
      <c r="L98" s="63"/>
      <c r="M98" s="6" t="str">
        <f>IF(J98="","",(K98/J98)/LOOKUP(RIGHT($D$2,3),定数!$A$6:$A$13,定数!$B$6:$B$13))</f>
        <v/>
      </c>
      <c r="N98" s="54"/>
      <c r="O98" s="8"/>
      <c r="P98" s="64"/>
      <c r="Q98" s="64"/>
      <c r="R98" s="65" t="str">
        <f>IF(P98="","",T98*M98*LOOKUP(RIGHT($D$2,3),定数!$A$6:$A$13,定数!$B$6:$B$13))</f>
        <v/>
      </c>
      <c r="S98" s="65"/>
      <c r="T98" s="66" t="str">
        <f t="shared" si="15"/>
        <v/>
      </c>
      <c r="U98" s="66"/>
      <c r="V98" t="str">
        <f t="shared" si="18"/>
        <v/>
      </c>
      <c r="W98" t="str">
        <f t="shared" si="18"/>
        <v/>
      </c>
      <c r="X98" s="35" t="str">
        <f t="shared" si="16"/>
        <v/>
      </c>
      <c r="Y98" s="36" t="str">
        <f t="shared" si="17"/>
        <v/>
      </c>
      <c r="Z98" t="str">
        <f t="shared" si="12"/>
        <v/>
      </c>
      <c r="AA98" t="str">
        <f t="shared" si="13"/>
        <v/>
      </c>
    </row>
    <row r="99" spans="2:27" x14ac:dyDescent="0.15">
      <c r="B99" s="54">
        <v>91</v>
      </c>
      <c r="C99" s="63" t="str">
        <f t="shared" si="10"/>
        <v/>
      </c>
      <c r="D99" s="63"/>
      <c r="E99" s="54"/>
      <c r="F99" s="8"/>
      <c r="G99" s="54"/>
      <c r="H99" s="64"/>
      <c r="I99" s="64"/>
      <c r="J99" s="54"/>
      <c r="K99" s="63" t="str">
        <f t="shared" si="11"/>
        <v/>
      </c>
      <c r="L99" s="63"/>
      <c r="M99" s="6" t="str">
        <f>IF(J99="","",(K99/J99)/LOOKUP(RIGHT($D$2,3),定数!$A$6:$A$13,定数!$B$6:$B$13))</f>
        <v/>
      </c>
      <c r="N99" s="54"/>
      <c r="O99" s="8"/>
      <c r="P99" s="64"/>
      <c r="Q99" s="64"/>
      <c r="R99" s="65" t="str">
        <f>IF(P99="","",T99*M99*LOOKUP(RIGHT($D$2,3),定数!$A$6:$A$13,定数!$B$6:$B$13))</f>
        <v/>
      </c>
      <c r="S99" s="65"/>
      <c r="T99" s="66" t="str">
        <f t="shared" si="15"/>
        <v/>
      </c>
      <c r="U99" s="66"/>
      <c r="V99" t="str">
        <f t="shared" si="18"/>
        <v/>
      </c>
      <c r="W99" t="str">
        <f t="shared" si="18"/>
        <v/>
      </c>
      <c r="X99" s="35" t="str">
        <f t="shared" si="16"/>
        <v/>
      </c>
      <c r="Y99" s="36" t="str">
        <f t="shared" si="17"/>
        <v/>
      </c>
      <c r="Z99" t="str">
        <f t="shared" si="12"/>
        <v/>
      </c>
      <c r="AA99" t="str">
        <f t="shared" si="13"/>
        <v/>
      </c>
    </row>
    <row r="100" spans="2:27" x14ac:dyDescent="0.15">
      <c r="B100" s="54">
        <v>92</v>
      </c>
      <c r="C100" s="63" t="str">
        <f t="shared" si="10"/>
        <v/>
      </c>
      <c r="D100" s="63"/>
      <c r="E100" s="54"/>
      <c r="F100" s="8"/>
      <c r="G100" s="54"/>
      <c r="H100" s="64"/>
      <c r="I100" s="64"/>
      <c r="J100" s="54"/>
      <c r="K100" s="63" t="str">
        <f t="shared" si="11"/>
        <v/>
      </c>
      <c r="L100" s="63"/>
      <c r="M100" s="6" t="str">
        <f>IF(J100="","",(K100/J100)/LOOKUP(RIGHT($D$2,3),定数!$A$6:$A$13,定数!$B$6:$B$13))</f>
        <v/>
      </c>
      <c r="N100" s="54"/>
      <c r="O100" s="8"/>
      <c r="P100" s="64"/>
      <c r="Q100" s="64"/>
      <c r="R100" s="65" t="str">
        <f>IF(P100="","",T100*M100*LOOKUP(RIGHT($D$2,3),定数!$A$6:$A$13,定数!$B$6:$B$13))</f>
        <v/>
      </c>
      <c r="S100" s="65"/>
      <c r="T100" s="66" t="str">
        <f t="shared" si="15"/>
        <v/>
      </c>
      <c r="U100" s="66"/>
      <c r="V100" t="str">
        <f t="shared" si="18"/>
        <v/>
      </c>
      <c r="W100" t="str">
        <f t="shared" si="18"/>
        <v/>
      </c>
      <c r="X100" s="35" t="str">
        <f t="shared" si="16"/>
        <v/>
      </c>
      <c r="Y100" s="36" t="str">
        <f t="shared" si="17"/>
        <v/>
      </c>
      <c r="Z100" t="str">
        <f t="shared" si="12"/>
        <v/>
      </c>
      <c r="AA100" t="str">
        <f t="shared" si="13"/>
        <v/>
      </c>
    </row>
    <row r="101" spans="2:27" x14ac:dyDescent="0.15">
      <c r="B101" s="54">
        <v>93</v>
      </c>
      <c r="C101" s="63" t="str">
        <f t="shared" si="10"/>
        <v/>
      </c>
      <c r="D101" s="63"/>
      <c r="E101" s="54"/>
      <c r="F101" s="8"/>
      <c r="G101" s="54"/>
      <c r="H101" s="64"/>
      <c r="I101" s="64"/>
      <c r="J101" s="54"/>
      <c r="K101" s="63" t="str">
        <f t="shared" si="11"/>
        <v/>
      </c>
      <c r="L101" s="63"/>
      <c r="M101" s="6" t="str">
        <f>IF(J101="","",(K101/J101)/LOOKUP(RIGHT($D$2,3),定数!$A$6:$A$13,定数!$B$6:$B$13))</f>
        <v/>
      </c>
      <c r="N101" s="54"/>
      <c r="O101" s="8"/>
      <c r="P101" s="64"/>
      <c r="Q101" s="64"/>
      <c r="R101" s="65" t="str">
        <f>IF(P101="","",T101*M101*LOOKUP(RIGHT($D$2,3),定数!$A$6:$A$13,定数!$B$6:$B$13))</f>
        <v/>
      </c>
      <c r="S101" s="65"/>
      <c r="T101" s="66" t="str">
        <f t="shared" si="15"/>
        <v/>
      </c>
      <c r="U101" s="66"/>
      <c r="V101" t="str">
        <f t="shared" si="18"/>
        <v/>
      </c>
      <c r="W101" t="str">
        <f t="shared" si="18"/>
        <v/>
      </c>
      <c r="X101" s="35" t="str">
        <f t="shared" si="16"/>
        <v/>
      </c>
      <c r="Y101" s="36" t="str">
        <f t="shared" si="17"/>
        <v/>
      </c>
      <c r="Z101" t="str">
        <f t="shared" si="12"/>
        <v/>
      </c>
      <c r="AA101" t="str">
        <f t="shared" si="13"/>
        <v/>
      </c>
    </row>
    <row r="102" spans="2:27" x14ac:dyDescent="0.15">
      <c r="B102" s="54">
        <v>94</v>
      </c>
      <c r="C102" s="63" t="str">
        <f t="shared" si="10"/>
        <v/>
      </c>
      <c r="D102" s="63"/>
      <c r="E102" s="54"/>
      <c r="F102" s="8"/>
      <c r="G102" s="54"/>
      <c r="H102" s="64"/>
      <c r="I102" s="64"/>
      <c r="J102" s="54"/>
      <c r="K102" s="63" t="str">
        <f t="shared" si="11"/>
        <v/>
      </c>
      <c r="L102" s="63"/>
      <c r="M102" s="6" t="str">
        <f>IF(J102="","",(K102/J102)/LOOKUP(RIGHT($D$2,3),定数!$A$6:$A$13,定数!$B$6:$B$13))</f>
        <v/>
      </c>
      <c r="N102" s="54"/>
      <c r="O102" s="8"/>
      <c r="P102" s="64"/>
      <c r="Q102" s="64"/>
      <c r="R102" s="65" t="str">
        <f>IF(P102="","",T102*M102*LOOKUP(RIGHT($D$2,3),定数!$A$6:$A$13,定数!$B$6:$B$13))</f>
        <v/>
      </c>
      <c r="S102" s="65"/>
      <c r="T102" s="66" t="str">
        <f t="shared" si="15"/>
        <v/>
      </c>
      <c r="U102" s="66"/>
      <c r="V102" t="str">
        <f t="shared" si="18"/>
        <v/>
      </c>
      <c r="W102" t="str">
        <f t="shared" si="18"/>
        <v/>
      </c>
      <c r="X102" s="35" t="str">
        <f t="shared" si="16"/>
        <v/>
      </c>
      <c r="Y102" s="36" t="str">
        <f t="shared" si="17"/>
        <v/>
      </c>
      <c r="Z102" t="str">
        <f t="shared" si="12"/>
        <v/>
      </c>
      <c r="AA102" t="str">
        <f t="shared" si="13"/>
        <v/>
      </c>
    </row>
    <row r="103" spans="2:27" x14ac:dyDescent="0.15">
      <c r="B103" s="54">
        <v>95</v>
      </c>
      <c r="C103" s="63" t="str">
        <f t="shared" si="10"/>
        <v/>
      </c>
      <c r="D103" s="63"/>
      <c r="E103" s="54"/>
      <c r="F103" s="8"/>
      <c r="G103" s="54"/>
      <c r="H103" s="64"/>
      <c r="I103" s="64"/>
      <c r="J103" s="54"/>
      <c r="K103" s="63" t="str">
        <f t="shared" si="11"/>
        <v/>
      </c>
      <c r="L103" s="63"/>
      <c r="M103" s="6" t="str">
        <f>IF(J103="","",(K103/J103)/LOOKUP(RIGHT($D$2,3),定数!$A$6:$A$13,定数!$B$6:$B$13))</f>
        <v/>
      </c>
      <c r="N103" s="54"/>
      <c r="O103" s="8"/>
      <c r="P103" s="64"/>
      <c r="Q103" s="64"/>
      <c r="R103" s="65" t="str">
        <f>IF(P103="","",T103*M103*LOOKUP(RIGHT($D$2,3),定数!$A$6:$A$13,定数!$B$6:$B$13))</f>
        <v/>
      </c>
      <c r="S103" s="65"/>
      <c r="T103" s="66" t="str">
        <f t="shared" si="15"/>
        <v/>
      </c>
      <c r="U103" s="66"/>
      <c r="V103" t="str">
        <f t="shared" si="18"/>
        <v/>
      </c>
      <c r="W103" t="str">
        <f t="shared" si="18"/>
        <v/>
      </c>
      <c r="X103" s="35" t="str">
        <f t="shared" si="16"/>
        <v/>
      </c>
      <c r="Y103" s="36" t="str">
        <f t="shared" si="17"/>
        <v/>
      </c>
      <c r="Z103" t="str">
        <f t="shared" si="12"/>
        <v/>
      </c>
      <c r="AA103" t="str">
        <f t="shared" si="13"/>
        <v/>
      </c>
    </row>
    <row r="104" spans="2:27" x14ac:dyDescent="0.15">
      <c r="B104" s="54">
        <v>96</v>
      </c>
      <c r="C104" s="63" t="str">
        <f t="shared" si="10"/>
        <v/>
      </c>
      <c r="D104" s="63"/>
      <c r="E104" s="54"/>
      <c r="F104" s="8"/>
      <c r="G104" s="54"/>
      <c r="H104" s="64"/>
      <c r="I104" s="64"/>
      <c r="J104" s="54"/>
      <c r="K104" s="63" t="str">
        <f t="shared" si="11"/>
        <v/>
      </c>
      <c r="L104" s="63"/>
      <c r="M104" s="6" t="str">
        <f>IF(J104="","",(K104/J104)/LOOKUP(RIGHT($D$2,3),定数!$A$6:$A$13,定数!$B$6:$B$13))</f>
        <v/>
      </c>
      <c r="N104" s="54"/>
      <c r="O104" s="8"/>
      <c r="P104" s="64"/>
      <c r="Q104" s="64"/>
      <c r="R104" s="65" t="str">
        <f>IF(P104="","",T104*M104*LOOKUP(RIGHT($D$2,3),定数!$A$6:$A$13,定数!$B$6:$B$13))</f>
        <v/>
      </c>
      <c r="S104" s="65"/>
      <c r="T104" s="66" t="str">
        <f t="shared" si="15"/>
        <v/>
      </c>
      <c r="U104" s="66"/>
      <c r="V104" t="str">
        <f t="shared" si="18"/>
        <v/>
      </c>
      <c r="W104" t="str">
        <f t="shared" si="18"/>
        <v/>
      </c>
      <c r="X104" s="35" t="str">
        <f t="shared" si="16"/>
        <v/>
      </c>
      <c r="Y104" s="36" t="str">
        <f t="shared" si="17"/>
        <v/>
      </c>
      <c r="Z104" t="str">
        <f t="shared" si="12"/>
        <v/>
      </c>
      <c r="AA104" t="str">
        <f t="shared" si="13"/>
        <v/>
      </c>
    </row>
    <row r="105" spans="2:27" x14ac:dyDescent="0.15">
      <c r="B105" s="54">
        <v>97</v>
      </c>
      <c r="C105" s="63" t="str">
        <f t="shared" si="10"/>
        <v/>
      </c>
      <c r="D105" s="63"/>
      <c r="E105" s="54"/>
      <c r="F105" s="8"/>
      <c r="G105" s="54"/>
      <c r="H105" s="64"/>
      <c r="I105" s="64"/>
      <c r="J105" s="54"/>
      <c r="K105" s="63" t="str">
        <f t="shared" si="11"/>
        <v/>
      </c>
      <c r="L105" s="63"/>
      <c r="M105" s="6" t="str">
        <f>IF(J105="","",(K105/J105)/LOOKUP(RIGHT($D$2,3),定数!$A$6:$A$13,定数!$B$6:$B$13))</f>
        <v/>
      </c>
      <c r="N105" s="54"/>
      <c r="O105" s="8"/>
      <c r="P105" s="64"/>
      <c r="Q105" s="64"/>
      <c r="R105" s="65" t="str">
        <f>IF(P105="","",T105*M105*LOOKUP(RIGHT($D$2,3),定数!$A$6:$A$13,定数!$B$6:$B$13))</f>
        <v/>
      </c>
      <c r="S105" s="65"/>
      <c r="T105" s="66" t="str">
        <f t="shared" si="15"/>
        <v/>
      </c>
      <c r="U105" s="66"/>
      <c r="V105" t="str">
        <f t="shared" si="18"/>
        <v/>
      </c>
      <c r="W105" t="str">
        <f t="shared" si="18"/>
        <v/>
      </c>
      <c r="X105" s="35" t="str">
        <f t="shared" si="16"/>
        <v/>
      </c>
      <c r="Y105" s="36" t="str">
        <f t="shared" si="17"/>
        <v/>
      </c>
      <c r="Z105" t="str">
        <f t="shared" si="12"/>
        <v/>
      </c>
      <c r="AA105" t="str">
        <f t="shared" si="13"/>
        <v/>
      </c>
    </row>
    <row r="106" spans="2:27" x14ac:dyDescent="0.15">
      <c r="B106" s="54">
        <v>98</v>
      </c>
      <c r="C106" s="63" t="str">
        <f t="shared" si="10"/>
        <v/>
      </c>
      <c r="D106" s="63"/>
      <c r="E106" s="54"/>
      <c r="F106" s="8"/>
      <c r="G106" s="54"/>
      <c r="H106" s="64"/>
      <c r="I106" s="64"/>
      <c r="J106" s="54"/>
      <c r="K106" s="63" t="str">
        <f t="shared" si="11"/>
        <v/>
      </c>
      <c r="L106" s="63"/>
      <c r="M106" s="6" t="str">
        <f>IF(J106="","",(K106/J106)/LOOKUP(RIGHT($D$2,3),定数!$A$6:$A$13,定数!$B$6:$B$13))</f>
        <v/>
      </c>
      <c r="N106" s="54"/>
      <c r="O106" s="8"/>
      <c r="P106" s="64"/>
      <c r="Q106" s="64"/>
      <c r="R106" s="65" t="str">
        <f>IF(P106="","",T106*M106*LOOKUP(RIGHT($D$2,3),定数!$A$6:$A$13,定数!$B$6:$B$13))</f>
        <v/>
      </c>
      <c r="S106" s="65"/>
      <c r="T106" s="66" t="str">
        <f t="shared" si="15"/>
        <v/>
      </c>
      <c r="U106" s="66"/>
      <c r="V106" t="str">
        <f t="shared" si="18"/>
        <v/>
      </c>
      <c r="W106" t="str">
        <f t="shared" si="18"/>
        <v/>
      </c>
      <c r="X106" s="35" t="str">
        <f t="shared" si="16"/>
        <v/>
      </c>
      <c r="Y106" s="36" t="str">
        <f t="shared" si="17"/>
        <v/>
      </c>
      <c r="Z106" t="str">
        <f t="shared" si="12"/>
        <v/>
      </c>
      <c r="AA106" t="str">
        <f t="shared" si="13"/>
        <v/>
      </c>
    </row>
    <row r="107" spans="2:27" x14ac:dyDescent="0.15">
      <c r="B107" s="54">
        <v>99</v>
      </c>
      <c r="C107" s="63" t="str">
        <f t="shared" si="10"/>
        <v/>
      </c>
      <c r="D107" s="63"/>
      <c r="E107" s="54"/>
      <c r="F107" s="8"/>
      <c r="G107" s="54"/>
      <c r="H107" s="64"/>
      <c r="I107" s="64"/>
      <c r="J107" s="54"/>
      <c r="K107" s="63" t="str">
        <f t="shared" si="11"/>
        <v/>
      </c>
      <c r="L107" s="63"/>
      <c r="M107" s="6" t="str">
        <f>IF(J107="","",(K107/J107)/LOOKUP(RIGHT($D$2,3),定数!$A$6:$A$13,定数!$B$6:$B$13))</f>
        <v/>
      </c>
      <c r="N107" s="54"/>
      <c r="O107" s="8"/>
      <c r="P107" s="64"/>
      <c r="Q107" s="64"/>
      <c r="R107" s="65" t="str">
        <f>IF(P107="","",T107*M107*LOOKUP(RIGHT($D$2,3),定数!$A$6:$A$13,定数!$B$6:$B$13))</f>
        <v/>
      </c>
      <c r="S107" s="65"/>
      <c r="T107" s="66" t="str">
        <f t="shared" si="15"/>
        <v/>
      </c>
      <c r="U107" s="66"/>
      <c r="V107" t="str">
        <f>IF(S107&lt;&gt;"",IF(S107&lt;0,1+V106,0),"")</f>
        <v/>
      </c>
      <c r="W107" t="str">
        <f>IF(T107&lt;&gt;"",IF(T107&lt;0,1+W106,0),"")</f>
        <v/>
      </c>
      <c r="X107" s="35" t="str">
        <f t="shared" si="16"/>
        <v/>
      </c>
      <c r="Y107" s="36" t="str">
        <f t="shared" si="17"/>
        <v/>
      </c>
      <c r="Z107" t="str">
        <f t="shared" si="12"/>
        <v/>
      </c>
      <c r="AA107" t="str">
        <f t="shared" si="13"/>
        <v/>
      </c>
    </row>
    <row r="108" spans="2:27" x14ac:dyDescent="0.15">
      <c r="B108" s="54">
        <v>100</v>
      </c>
      <c r="C108" s="63" t="str">
        <f t="shared" si="10"/>
        <v/>
      </c>
      <c r="D108" s="63"/>
      <c r="E108" s="54"/>
      <c r="F108" s="8"/>
      <c r="G108" s="54"/>
      <c r="H108" s="64"/>
      <c r="I108" s="64"/>
      <c r="J108" s="54"/>
      <c r="K108" s="63" t="str">
        <f t="shared" si="11"/>
        <v/>
      </c>
      <c r="L108" s="63"/>
      <c r="M108" s="6" t="str">
        <f>IF(J108="","",(K108/J108)/LOOKUP(RIGHT($D$2,3),定数!$A$6:$A$13,定数!$B$6:$B$13))</f>
        <v/>
      </c>
      <c r="N108" s="54"/>
      <c r="O108" s="8"/>
      <c r="P108" s="64"/>
      <c r="Q108" s="64"/>
      <c r="R108" s="65" t="str">
        <f>IF(P108="","",T108*M108*LOOKUP(RIGHT($D$2,3),定数!$A$6:$A$13,定数!$B$6:$B$13))</f>
        <v/>
      </c>
      <c r="S108" s="65"/>
      <c r="T108" s="66" t="str">
        <f t="shared" si="15"/>
        <v/>
      </c>
      <c r="U108" s="66"/>
      <c r="V108" t="str">
        <f>IF(S108&lt;&gt;"",IF(S108&lt;0,1+V107,0),"")</f>
        <v/>
      </c>
      <c r="W108" t="str">
        <f>IF(T108&lt;&gt;"",IF(T108&lt;0,1+W107,0),"")</f>
        <v/>
      </c>
      <c r="X108" s="35" t="str">
        <f t="shared" si="16"/>
        <v/>
      </c>
      <c r="Y108" s="36" t="str">
        <f t="shared" si="17"/>
        <v/>
      </c>
      <c r="Z108" t="str">
        <f t="shared" si="12"/>
        <v/>
      </c>
      <c r="AA108" t="str">
        <f t="shared" si="13"/>
        <v/>
      </c>
    </row>
    <row r="109" spans="2:27" x14ac:dyDescent="0.15">
      <c r="B109" s="1"/>
      <c r="C109" s="1"/>
      <c r="D109" s="1"/>
      <c r="E109" s="1"/>
      <c r="F109" s="1"/>
      <c r="G109" s="1"/>
      <c r="H109" s="1"/>
      <c r="I109" s="1"/>
      <c r="J109" s="1"/>
      <c r="K109" s="1"/>
      <c r="L109" s="1"/>
      <c r="M109" s="1"/>
      <c r="N109" s="1"/>
      <c r="O109" s="1"/>
      <c r="P109" s="1"/>
      <c r="Q109" s="1"/>
      <c r="R109" s="1"/>
    </row>
  </sheetData>
  <mergeCells count="635">
    <mergeCell ref="N2:O2"/>
    <mergeCell ref="P2:Q2"/>
    <mergeCell ref="B3:C3"/>
    <mergeCell ref="D3:I3"/>
    <mergeCell ref="J3:K3"/>
    <mergeCell ref="L3:Q3"/>
    <mergeCell ref="B2:C2"/>
    <mergeCell ref="D2:E2"/>
    <mergeCell ref="F2:G2"/>
    <mergeCell ref="H2:I2"/>
    <mergeCell ref="J2:K2"/>
    <mergeCell ref="L2:M2"/>
    <mergeCell ref="B7:B8"/>
    <mergeCell ref="C7:D8"/>
    <mergeCell ref="E7:I7"/>
    <mergeCell ref="J7:L7"/>
    <mergeCell ref="M7:M8"/>
    <mergeCell ref="B4:C4"/>
    <mergeCell ref="D4:E4"/>
    <mergeCell ref="F4:G4"/>
    <mergeCell ref="H4:I4"/>
    <mergeCell ref="J4:K4"/>
    <mergeCell ref="L4:M4"/>
    <mergeCell ref="N7:Q7"/>
    <mergeCell ref="R7:U7"/>
    <mergeCell ref="H8:I8"/>
    <mergeCell ref="K8:L8"/>
    <mergeCell ref="P8:Q8"/>
    <mergeCell ref="R8:S8"/>
    <mergeCell ref="T8:U8"/>
    <mergeCell ref="N4:O4"/>
    <mergeCell ref="P4:Q4"/>
    <mergeCell ref="J5:K5"/>
    <mergeCell ref="L5:M5"/>
    <mergeCell ref="P5:Q5"/>
    <mergeCell ref="C10:D10"/>
    <mergeCell ref="H10:I10"/>
    <mergeCell ref="K10:L10"/>
    <mergeCell ref="P10:Q10"/>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C14:D14"/>
    <mergeCell ref="H14:I14"/>
    <mergeCell ref="K14:L14"/>
    <mergeCell ref="P14:Q14"/>
    <mergeCell ref="R14:S14"/>
    <mergeCell ref="T14:U14"/>
    <mergeCell ref="C13:D13"/>
    <mergeCell ref="H13:I13"/>
    <mergeCell ref="K13:L13"/>
    <mergeCell ref="P13:Q13"/>
    <mergeCell ref="R13:S13"/>
    <mergeCell ref="T13:U13"/>
    <mergeCell ref="C16:D16"/>
    <mergeCell ref="H16:I16"/>
    <mergeCell ref="K16:L16"/>
    <mergeCell ref="P16:Q16"/>
    <mergeCell ref="R16:S16"/>
    <mergeCell ref="T16:U16"/>
    <mergeCell ref="C15:D15"/>
    <mergeCell ref="H15:I15"/>
    <mergeCell ref="K15:L15"/>
    <mergeCell ref="P15:Q15"/>
    <mergeCell ref="R15:S15"/>
    <mergeCell ref="T15:U15"/>
    <mergeCell ref="C18:D18"/>
    <mergeCell ref="H18:I18"/>
    <mergeCell ref="K18:L18"/>
    <mergeCell ref="P18:Q18"/>
    <mergeCell ref="R18:S18"/>
    <mergeCell ref="T18:U18"/>
    <mergeCell ref="C17:D17"/>
    <mergeCell ref="H17:I17"/>
    <mergeCell ref="K17:L17"/>
    <mergeCell ref="P17:Q17"/>
    <mergeCell ref="R17:S17"/>
    <mergeCell ref="T17:U17"/>
    <mergeCell ref="C20:D20"/>
    <mergeCell ref="H20:I20"/>
    <mergeCell ref="K20:L20"/>
    <mergeCell ref="P20:Q20"/>
    <mergeCell ref="R20:S20"/>
    <mergeCell ref="T20:U20"/>
    <mergeCell ref="C19:D19"/>
    <mergeCell ref="H19:I19"/>
    <mergeCell ref="K19:L19"/>
    <mergeCell ref="P19:Q19"/>
    <mergeCell ref="R19:S19"/>
    <mergeCell ref="T19:U19"/>
    <mergeCell ref="C22:D22"/>
    <mergeCell ref="H22:I22"/>
    <mergeCell ref="K22:L22"/>
    <mergeCell ref="P22:Q22"/>
    <mergeCell ref="R22:S22"/>
    <mergeCell ref="T22:U22"/>
    <mergeCell ref="C21:D21"/>
    <mergeCell ref="H21:I21"/>
    <mergeCell ref="K21:L21"/>
    <mergeCell ref="P21:Q21"/>
    <mergeCell ref="R21:S21"/>
    <mergeCell ref="T21:U21"/>
    <mergeCell ref="C24:D24"/>
    <mergeCell ref="H24:I24"/>
    <mergeCell ref="K24:L24"/>
    <mergeCell ref="P24:Q24"/>
    <mergeCell ref="R24:S24"/>
    <mergeCell ref="T24:U24"/>
    <mergeCell ref="C23:D23"/>
    <mergeCell ref="H23:I23"/>
    <mergeCell ref="K23:L23"/>
    <mergeCell ref="P23:Q23"/>
    <mergeCell ref="R23:S23"/>
    <mergeCell ref="T23:U23"/>
    <mergeCell ref="C26:D26"/>
    <mergeCell ref="H26:I26"/>
    <mergeCell ref="K26:L26"/>
    <mergeCell ref="P26:Q26"/>
    <mergeCell ref="R26:S26"/>
    <mergeCell ref="T26:U26"/>
    <mergeCell ref="C25:D25"/>
    <mergeCell ref="H25:I25"/>
    <mergeCell ref="K25:L25"/>
    <mergeCell ref="P25:Q25"/>
    <mergeCell ref="R25:S25"/>
    <mergeCell ref="T25:U25"/>
    <mergeCell ref="C28:D28"/>
    <mergeCell ref="H28:I28"/>
    <mergeCell ref="K28:L28"/>
    <mergeCell ref="P28:Q28"/>
    <mergeCell ref="R28:S28"/>
    <mergeCell ref="T28:U28"/>
    <mergeCell ref="C27:D27"/>
    <mergeCell ref="H27:I27"/>
    <mergeCell ref="K27:L27"/>
    <mergeCell ref="P27:Q27"/>
    <mergeCell ref="R27:S27"/>
    <mergeCell ref="T27:U27"/>
    <mergeCell ref="C30:D30"/>
    <mergeCell ref="H30:I30"/>
    <mergeCell ref="K30:L30"/>
    <mergeCell ref="P30:Q30"/>
    <mergeCell ref="R30:S30"/>
    <mergeCell ref="T30:U30"/>
    <mergeCell ref="C29:D29"/>
    <mergeCell ref="H29:I29"/>
    <mergeCell ref="K29:L29"/>
    <mergeCell ref="P29:Q29"/>
    <mergeCell ref="R29:S29"/>
    <mergeCell ref="T29:U29"/>
    <mergeCell ref="C32:D32"/>
    <mergeCell ref="H32:I32"/>
    <mergeCell ref="K32:L32"/>
    <mergeCell ref="P32:Q32"/>
    <mergeCell ref="R32:S32"/>
    <mergeCell ref="T32:U32"/>
    <mergeCell ref="C31:D31"/>
    <mergeCell ref="H31:I31"/>
    <mergeCell ref="K31:L31"/>
    <mergeCell ref="P31:Q31"/>
    <mergeCell ref="R31:S31"/>
    <mergeCell ref="T31:U31"/>
    <mergeCell ref="C34:D34"/>
    <mergeCell ref="H34:I34"/>
    <mergeCell ref="K34:L34"/>
    <mergeCell ref="P34:Q34"/>
    <mergeCell ref="R34:S34"/>
    <mergeCell ref="T34:U34"/>
    <mergeCell ref="C33:D33"/>
    <mergeCell ref="H33:I33"/>
    <mergeCell ref="K33:L33"/>
    <mergeCell ref="P33:Q33"/>
    <mergeCell ref="R33:S33"/>
    <mergeCell ref="T33:U33"/>
    <mergeCell ref="C36:D36"/>
    <mergeCell ref="H36:I36"/>
    <mergeCell ref="K36:L36"/>
    <mergeCell ref="P36:Q36"/>
    <mergeCell ref="R36:S36"/>
    <mergeCell ref="T36:U36"/>
    <mergeCell ref="C35:D35"/>
    <mergeCell ref="H35:I35"/>
    <mergeCell ref="K35:L35"/>
    <mergeCell ref="P35:Q35"/>
    <mergeCell ref="R35:S35"/>
    <mergeCell ref="T35:U35"/>
    <mergeCell ref="C38:D38"/>
    <mergeCell ref="H38:I38"/>
    <mergeCell ref="K38:L38"/>
    <mergeCell ref="P38:Q38"/>
    <mergeCell ref="R38:S38"/>
    <mergeCell ref="T38:U38"/>
    <mergeCell ref="C37:D37"/>
    <mergeCell ref="H37:I37"/>
    <mergeCell ref="K37:L37"/>
    <mergeCell ref="P37:Q37"/>
    <mergeCell ref="R37:S37"/>
    <mergeCell ref="T37:U37"/>
    <mergeCell ref="C40:D40"/>
    <mergeCell ref="H40:I40"/>
    <mergeCell ref="K40:L40"/>
    <mergeCell ref="P40:Q40"/>
    <mergeCell ref="R40:S40"/>
    <mergeCell ref="T40:U40"/>
    <mergeCell ref="C39:D39"/>
    <mergeCell ref="H39:I39"/>
    <mergeCell ref="K39:L39"/>
    <mergeCell ref="P39:Q39"/>
    <mergeCell ref="R39:S39"/>
    <mergeCell ref="T39:U39"/>
    <mergeCell ref="C42:D42"/>
    <mergeCell ref="H42:I42"/>
    <mergeCell ref="K42:L42"/>
    <mergeCell ref="P42:Q42"/>
    <mergeCell ref="R42:S42"/>
    <mergeCell ref="T42:U42"/>
    <mergeCell ref="C41:D41"/>
    <mergeCell ref="H41:I41"/>
    <mergeCell ref="K41:L41"/>
    <mergeCell ref="P41:Q41"/>
    <mergeCell ref="R41:S41"/>
    <mergeCell ref="T41:U41"/>
    <mergeCell ref="C44:D44"/>
    <mergeCell ref="H44:I44"/>
    <mergeCell ref="K44:L44"/>
    <mergeCell ref="P44:Q44"/>
    <mergeCell ref="R44:S44"/>
    <mergeCell ref="T44:U44"/>
    <mergeCell ref="C43:D43"/>
    <mergeCell ref="H43:I43"/>
    <mergeCell ref="K43:L43"/>
    <mergeCell ref="P43:Q43"/>
    <mergeCell ref="R43:S43"/>
    <mergeCell ref="T43:U43"/>
    <mergeCell ref="C46:D46"/>
    <mergeCell ref="H46:I46"/>
    <mergeCell ref="K46:L46"/>
    <mergeCell ref="P46:Q46"/>
    <mergeCell ref="R46:S46"/>
    <mergeCell ref="T46:U46"/>
    <mergeCell ref="C45:D45"/>
    <mergeCell ref="H45:I45"/>
    <mergeCell ref="K45:L45"/>
    <mergeCell ref="P45:Q45"/>
    <mergeCell ref="R45:S45"/>
    <mergeCell ref="T45:U45"/>
    <mergeCell ref="C48:D48"/>
    <mergeCell ref="H48:I48"/>
    <mergeCell ref="K48:L48"/>
    <mergeCell ref="P48:Q48"/>
    <mergeCell ref="R48:S48"/>
    <mergeCell ref="T48:U48"/>
    <mergeCell ref="C47:D47"/>
    <mergeCell ref="H47:I47"/>
    <mergeCell ref="K47:L47"/>
    <mergeCell ref="P47:Q47"/>
    <mergeCell ref="R47:S47"/>
    <mergeCell ref="T47:U47"/>
    <mergeCell ref="C50:D50"/>
    <mergeCell ref="H50:I50"/>
    <mergeCell ref="K50:L50"/>
    <mergeCell ref="P50:Q50"/>
    <mergeCell ref="R50:S50"/>
    <mergeCell ref="T50:U50"/>
    <mergeCell ref="C49:D49"/>
    <mergeCell ref="H49:I49"/>
    <mergeCell ref="K49:L49"/>
    <mergeCell ref="P49:Q49"/>
    <mergeCell ref="R49:S49"/>
    <mergeCell ref="T49:U49"/>
    <mergeCell ref="C52:D52"/>
    <mergeCell ref="H52:I52"/>
    <mergeCell ref="K52:L52"/>
    <mergeCell ref="P52:Q52"/>
    <mergeCell ref="R52:S52"/>
    <mergeCell ref="T52:U52"/>
    <mergeCell ref="C51:D51"/>
    <mergeCell ref="H51:I51"/>
    <mergeCell ref="K51:L51"/>
    <mergeCell ref="P51:Q51"/>
    <mergeCell ref="R51:S51"/>
    <mergeCell ref="T51:U51"/>
    <mergeCell ref="C54:D54"/>
    <mergeCell ref="H54:I54"/>
    <mergeCell ref="K54:L54"/>
    <mergeCell ref="P54:Q54"/>
    <mergeCell ref="R54:S54"/>
    <mergeCell ref="T54:U54"/>
    <mergeCell ref="C53:D53"/>
    <mergeCell ref="H53:I53"/>
    <mergeCell ref="K53:L53"/>
    <mergeCell ref="P53:Q53"/>
    <mergeCell ref="R53:S53"/>
    <mergeCell ref="T53:U53"/>
    <mergeCell ref="C56:D56"/>
    <mergeCell ref="H56:I56"/>
    <mergeCell ref="K56:L56"/>
    <mergeCell ref="P56:Q56"/>
    <mergeCell ref="R56:S56"/>
    <mergeCell ref="T56:U56"/>
    <mergeCell ref="C55:D55"/>
    <mergeCell ref="H55:I55"/>
    <mergeCell ref="K55:L55"/>
    <mergeCell ref="P55:Q55"/>
    <mergeCell ref="R55:S55"/>
    <mergeCell ref="T55:U55"/>
    <mergeCell ref="C58:D58"/>
    <mergeCell ref="H58:I58"/>
    <mergeCell ref="K58:L58"/>
    <mergeCell ref="P58:Q58"/>
    <mergeCell ref="R58:S58"/>
    <mergeCell ref="T58:U58"/>
    <mergeCell ref="C57:D57"/>
    <mergeCell ref="H57:I57"/>
    <mergeCell ref="K57:L57"/>
    <mergeCell ref="P57:Q57"/>
    <mergeCell ref="R57:S57"/>
    <mergeCell ref="T57:U57"/>
    <mergeCell ref="C60:D60"/>
    <mergeCell ref="H60:I60"/>
    <mergeCell ref="K60:L60"/>
    <mergeCell ref="P60:Q60"/>
    <mergeCell ref="R60:S60"/>
    <mergeCell ref="T60:U60"/>
    <mergeCell ref="C59:D59"/>
    <mergeCell ref="H59:I59"/>
    <mergeCell ref="K59:L59"/>
    <mergeCell ref="P59:Q59"/>
    <mergeCell ref="R59:S59"/>
    <mergeCell ref="T59:U59"/>
    <mergeCell ref="C62:D62"/>
    <mergeCell ref="H62:I62"/>
    <mergeCell ref="K62:L62"/>
    <mergeCell ref="P62:Q62"/>
    <mergeCell ref="R62:S62"/>
    <mergeCell ref="T62:U62"/>
    <mergeCell ref="C61:D61"/>
    <mergeCell ref="H61:I61"/>
    <mergeCell ref="K61:L61"/>
    <mergeCell ref="P61:Q61"/>
    <mergeCell ref="R61:S61"/>
    <mergeCell ref="T61:U61"/>
    <mergeCell ref="C64:D64"/>
    <mergeCell ref="H64:I64"/>
    <mergeCell ref="K64:L64"/>
    <mergeCell ref="P64:Q64"/>
    <mergeCell ref="R64:S64"/>
    <mergeCell ref="T64:U64"/>
    <mergeCell ref="C63:D63"/>
    <mergeCell ref="H63:I63"/>
    <mergeCell ref="K63:L63"/>
    <mergeCell ref="P63:Q63"/>
    <mergeCell ref="R63:S63"/>
    <mergeCell ref="T63:U63"/>
    <mergeCell ref="C66:D66"/>
    <mergeCell ref="H66:I66"/>
    <mergeCell ref="K66:L66"/>
    <mergeCell ref="P66:Q66"/>
    <mergeCell ref="R66:S66"/>
    <mergeCell ref="T66:U66"/>
    <mergeCell ref="C65:D65"/>
    <mergeCell ref="H65:I65"/>
    <mergeCell ref="K65:L65"/>
    <mergeCell ref="P65:Q65"/>
    <mergeCell ref="R65:S65"/>
    <mergeCell ref="T65:U65"/>
    <mergeCell ref="C68:D68"/>
    <mergeCell ref="H68:I68"/>
    <mergeCell ref="K68:L68"/>
    <mergeCell ref="P68:Q68"/>
    <mergeCell ref="R68:S68"/>
    <mergeCell ref="T68:U68"/>
    <mergeCell ref="C67:D67"/>
    <mergeCell ref="H67:I67"/>
    <mergeCell ref="K67:L67"/>
    <mergeCell ref="P67:Q67"/>
    <mergeCell ref="R67:S67"/>
    <mergeCell ref="T67:U67"/>
    <mergeCell ref="C70:D70"/>
    <mergeCell ref="H70:I70"/>
    <mergeCell ref="K70:L70"/>
    <mergeCell ref="P70:Q70"/>
    <mergeCell ref="R70:S70"/>
    <mergeCell ref="T70:U70"/>
    <mergeCell ref="C69:D69"/>
    <mergeCell ref="H69:I69"/>
    <mergeCell ref="K69:L69"/>
    <mergeCell ref="P69:Q69"/>
    <mergeCell ref="R69:S69"/>
    <mergeCell ref="T69:U69"/>
    <mergeCell ref="C72:D72"/>
    <mergeCell ref="H72:I72"/>
    <mergeCell ref="K72:L72"/>
    <mergeCell ref="P72:Q72"/>
    <mergeCell ref="R72:S72"/>
    <mergeCell ref="T72:U72"/>
    <mergeCell ref="C71:D71"/>
    <mergeCell ref="H71:I71"/>
    <mergeCell ref="K71:L71"/>
    <mergeCell ref="P71:Q71"/>
    <mergeCell ref="R71:S71"/>
    <mergeCell ref="T71:U71"/>
    <mergeCell ref="C74:D74"/>
    <mergeCell ref="H74:I74"/>
    <mergeCell ref="K74:L74"/>
    <mergeCell ref="P74:Q74"/>
    <mergeCell ref="R74:S74"/>
    <mergeCell ref="T74:U74"/>
    <mergeCell ref="C73:D73"/>
    <mergeCell ref="H73:I73"/>
    <mergeCell ref="K73:L73"/>
    <mergeCell ref="P73:Q73"/>
    <mergeCell ref="R73:S73"/>
    <mergeCell ref="T73:U73"/>
    <mergeCell ref="C76:D76"/>
    <mergeCell ref="H76:I76"/>
    <mergeCell ref="K76:L76"/>
    <mergeCell ref="P76:Q76"/>
    <mergeCell ref="R76:S76"/>
    <mergeCell ref="T76:U76"/>
    <mergeCell ref="C75:D75"/>
    <mergeCell ref="H75:I75"/>
    <mergeCell ref="K75:L75"/>
    <mergeCell ref="P75:Q75"/>
    <mergeCell ref="R75:S75"/>
    <mergeCell ref="T75:U75"/>
    <mergeCell ref="C78:D78"/>
    <mergeCell ref="H78:I78"/>
    <mergeCell ref="K78:L78"/>
    <mergeCell ref="P78:Q78"/>
    <mergeCell ref="R78:S78"/>
    <mergeCell ref="T78:U78"/>
    <mergeCell ref="C77:D77"/>
    <mergeCell ref="H77:I77"/>
    <mergeCell ref="K77:L77"/>
    <mergeCell ref="P77:Q77"/>
    <mergeCell ref="R77:S77"/>
    <mergeCell ref="T77:U77"/>
    <mergeCell ref="C80:D80"/>
    <mergeCell ref="H80:I80"/>
    <mergeCell ref="K80:L80"/>
    <mergeCell ref="P80:Q80"/>
    <mergeCell ref="R80:S80"/>
    <mergeCell ref="T80:U80"/>
    <mergeCell ref="C79:D79"/>
    <mergeCell ref="H79:I79"/>
    <mergeCell ref="K79:L79"/>
    <mergeCell ref="P79:Q79"/>
    <mergeCell ref="R79:S79"/>
    <mergeCell ref="T79:U79"/>
    <mergeCell ref="C82:D82"/>
    <mergeCell ref="H82:I82"/>
    <mergeCell ref="K82:L82"/>
    <mergeCell ref="P82:Q82"/>
    <mergeCell ref="R82:S82"/>
    <mergeCell ref="T82:U82"/>
    <mergeCell ref="C81:D81"/>
    <mergeCell ref="H81:I81"/>
    <mergeCell ref="K81:L81"/>
    <mergeCell ref="P81:Q81"/>
    <mergeCell ref="R81:S81"/>
    <mergeCell ref="T81:U81"/>
    <mergeCell ref="C84:D84"/>
    <mergeCell ref="H84:I84"/>
    <mergeCell ref="K84:L84"/>
    <mergeCell ref="P84:Q84"/>
    <mergeCell ref="R84:S84"/>
    <mergeCell ref="T84:U84"/>
    <mergeCell ref="C83:D83"/>
    <mergeCell ref="H83:I83"/>
    <mergeCell ref="K83:L83"/>
    <mergeCell ref="P83:Q83"/>
    <mergeCell ref="R83:S83"/>
    <mergeCell ref="T83:U83"/>
    <mergeCell ref="C86:D86"/>
    <mergeCell ref="H86:I86"/>
    <mergeCell ref="K86:L86"/>
    <mergeCell ref="P86:Q86"/>
    <mergeCell ref="R86:S86"/>
    <mergeCell ref="T86:U86"/>
    <mergeCell ref="C85:D85"/>
    <mergeCell ref="H85:I85"/>
    <mergeCell ref="K85:L85"/>
    <mergeCell ref="P85:Q85"/>
    <mergeCell ref="R85:S85"/>
    <mergeCell ref="T85:U85"/>
    <mergeCell ref="C88:D88"/>
    <mergeCell ref="H88:I88"/>
    <mergeCell ref="K88:L88"/>
    <mergeCell ref="P88:Q88"/>
    <mergeCell ref="R88:S88"/>
    <mergeCell ref="T88:U88"/>
    <mergeCell ref="C87:D87"/>
    <mergeCell ref="H87:I87"/>
    <mergeCell ref="K87:L87"/>
    <mergeCell ref="P87:Q87"/>
    <mergeCell ref="R87:S87"/>
    <mergeCell ref="T87:U87"/>
    <mergeCell ref="C90:D90"/>
    <mergeCell ref="H90:I90"/>
    <mergeCell ref="K90:L90"/>
    <mergeCell ref="P90:Q90"/>
    <mergeCell ref="R90:S90"/>
    <mergeCell ref="T90:U90"/>
    <mergeCell ref="C89:D89"/>
    <mergeCell ref="H89:I89"/>
    <mergeCell ref="K89:L89"/>
    <mergeCell ref="P89:Q89"/>
    <mergeCell ref="R89:S89"/>
    <mergeCell ref="T89:U89"/>
    <mergeCell ref="C92:D92"/>
    <mergeCell ref="H92:I92"/>
    <mergeCell ref="K92:L92"/>
    <mergeCell ref="P92:Q92"/>
    <mergeCell ref="R92:S92"/>
    <mergeCell ref="T92:U92"/>
    <mergeCell ref="C91:D91"/>
    <mergeCell ref="H91:I91"/>
    <mergeCell ref="K91:L91"/>
    <mergeCell ref="P91:Q91"/>
    <mergeCell ref="R91:S91"/>
    <mergeCell ref="T91:U91"/>
    <mergeCell ref="C94:D94"/>
    <mergeCell ref="H94:I94"/>
    <mergeCell ref="K94:L94"/>
    <mergeCell ref="P94:Q94"/>
    <mergeCell ref="R94:S94"/>
    <mergeCell ref="T94:U94"/>
    <mergeCell ref="C93:D93"/>
    <mergeCell ref="H93:I93"/>
    <mergeCell ref="K93:L93"/>
    <mergeCell ref="P93:Q93"/>
    <mergeCell ref="R93:S93"/>
    <mergeCell ref="T93:U93"/>
    <mergeCell ref="C96:D96"/>
    <mergeCell ref="H96:I96"/>
    <mergeCell ref="K96:L96"/>
    <mergeCell ref="P96:Q96"/>
    <mergeCell ref="R96:S96"/>
    <mergeCell ref="T96:U96"/>
    <mergeCell ref="C95:D95"/>
    <mergeCell ref="H95:I95"/>
    <mergeCell ref="K95:L95"/>
    <mergeCell ref="P95:Q95"/>
    <mergeCell ref="R95:S95"/>
    <mergeCell ref="T95:U95"/>
    <mergeCell ref="C98:D98"/>
    <mergeCell ref="H98:I98"/>
    <mergeCell ref="K98:L98"/>
    <mergeCell ref="P98:Q98"/>
    <mergeCell ref="R98:S98"/>
    <mergeCell ref="T98:U98"/>
    <mergeCell ref="C97:D97"/>
    <mergeCell ref="H97:I97"/>
    <mergeCell ref="K97:L97"/>
    <mergeCell ref="P97:Q97"/>
    <mergeCell ref="R97:S97"/>
    <mergeCell ref="T97:U97"/>
    <mergeCell ref="C100:D100"/>
    <mergeCell ref="H100:I100"/>
    <mergeCell ref="K100:L100"/>
    <mergeCell ref="P100:Q100"/>
    <mergeCell ref="R100:S100"/>
    <mergeCell ref="T100:U100"/>
    <mergeCell ref="C99:D99"/>
    <mergeCell ref="H99:I99"/>
    <mergeCell ref="K99:L99"/>
    <mergeCell ref="P99:Q99"/>
    <mergeCell ref="R99:S99"/>
    <mergeCell ref="T99:U99"/>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8:D108"/>
    <mergeCell ref="H108:I108"/>
    <mergeCell ref="K108:L108"/>
    <mergeCell ref="P108:Q108"/>
    <mergeCell ref="R108:S108"/>
    <mergeCell ref="T108:U108"/>
    <mergeCell ref="C107:D107"/>
    <mergeCell ref="H107:I107"/>
    <mergeCell ref="K107:L107"/>
    <mergeCell ref="P107:Q107"/>
    <mergeCell ref="R107:S107"/>
    <mergeCell ref="T107:U107"/>
  </mergeCells>
  <phoneticPr fontId="2"/>
  <conditionalFormatting sqref="G46">
    <cfRule type="cellIs" dxfId="33" priority="23" stopIfTrue="1" operator="equal">
      <formula>"買"</formula>
    </cfRule>
    <cfRule type="cellIs" dxfId="32" priority="24" stopIfTrue="1" operator="equal">
      <formula>"売"</formula>
    </cfRule>
  </conditionalFormatting>
  <conditionalFormatting sqref="G9:G11 G14:G15 G47:G48 G17 G19:G24 G26 G28:G29 G31:G45 G51:G62 G64 G66:G80 G82:G108">
    <cfRule type="cellIs" dxfId="31" priority="25" stopIfTrue="1" operator="equal">
      <formula>"買"</formula>
    </cfRule>
    <cfRule type="cellIs" dxfId="30" priority="26" stopIfTrue="1" operator="equal">
      <formula>"売"</formula>
    </cfRule>
  </conditionalFormatting>
  <conditionalFormatting sqref="G12">
    <cfRule type="cellIs" dxfId="29" priority="21" stopIfTrue="1" operator="equal">
      <formula>"買"</formula>
    </cfRule>
    <cfRule type="cellIs" dxfId="28" priority="22" stopIfTrue="1" operator="equal">
      <formula>"売"</formula>
    </cfRule>
  </conditionalFormatting>
  <conditionalFormatting sqref="G13">
    <cfRule type="cellIs" dxfId="27" priority="19" stopIfTrue="1" operator="equal">
      <formula>"買"</formula>
    </cfRule>
    <cfRule type="cellIs" dxfId="26" priority="20" stopIfTrue="1" operator="equal">
      <formula>"売"</formula>
    </cfRule>
  </conditionalFormatting>
  <conditionalFormatting sqref="G16">
    <cfRule type="cellIs" dxfId="25" priority="17" stopIfTrue="1" operator="equal">
      <formula>"買"</formula>
    </cfRule>
    <cfRule type="cellIs" dxfId="24" priority="18" stopIfTrue="1" operator="equal">
      <formula>"売"</formula>
    </cfRule>
  </conditionalFormatting>
  <conditionalFormatting sqref="G18">
    <cfRule type="cellIs" dxfId="23" priority="15" stopIfTrue="1" operator="equal">
      <formula>"買"</formula>
    </cfRule>
    <cfRule type="cellIs" dxfId="22" priority="16" stopIfTrue="1" operator="equal">
      <formula>"売"</formula>
    </cfRule>
  </conditionalFormatting>
  <conditionalFormatting sqref="G25">
    <cfRule type="cellIs" dxfId="21" priority="13" stopIfTrue="1" operator="equal">
      <formula>"買"</formula>
    </cfRule>
    <cfRule type="cellIs" dxfId="20" priority="14" stopIfTrue="1" operator="equal">
      <formula>"売"</formula>
    </cfRule>
  </conditionalFormatting>
  <conditionalFormatting sqref="G27">
    <cfRule type="cellIs" dxfId="19" priority="11" stopIfTrue="1" operator="equal">
      <formula>"買"</formula>
    </cfRule>
    <cfRule type="cellIs" dxfId="18" priority="12" stopIfTrue="1" operator="equal">
      <formula>"売"</formula>
    </cfRule>
  </conditionalFormatting>
  <conditionalFormatting sqref="G30">
    <cfRule type="cellIs" dxfId="17" priority="9" stopIfTrue="1" operator="equal">
      <formula>"買"</formula>
    </cfRule>
    <cfRule type="cellIs" dxfId="16" priority="10" stopIfTrue="1" operator="equal">
      <formula>"売"</formula>
    </cfRule>
  </conditionalFormatting>
  <conditionalFormatting sqref="G49:G50">
    <cfRule type="cellIs" dxfId="15" priority="7" stopIfTrue="1" operator="equal">
      <formula>"買"</formula>
    </cfRule>
    <cfRule type="cellIs" dxfId="14" priority="8" stopIfTrue="1" operator="equal">
      <formula>"売"</formula>
    </cfRule>
  </conditionalFormatting>
  <conditionalFormatting sqref="G63">
    <cfRule type="cellIs" dxfId="13" priority="5" stopIfTrue="1" operator="equal">
      <formula>"買"</formula>
    </cfRule>
    <cfRule type="cellIs" dxfId="12" priority="6" stopIfTrue="1" operator="equal">
      <formula>"売"</formula>
    </cfRule>
  </conditionalFormatting>
  <conditionalFormatting sqref="G65">
    <cfRule type="cellIs" dxfId="11" priority="3" stopIfTrue="1" operator="equal">
      <formula>"買"</formula>
    </cfRule>
    <cfRule type="cellIs" dxfId="10" priority="4" stopIfTrue="1" operator="equal">
      <formula>"売"</formula>
    </cfRule>
  </conditionalFormatting>
  <conditionalFormatting sqref="G81">
    <cfRule type="cellIs" dxfId="9" priority="1" stopIfTrue="1" operator="equal">
      <formula>"買"</formula>
    </cfRule>
    <cfRule type="cellIs" dxfId="8" priority="2" stopIfTrue="1" operator="equal">
      <formula>"売"</formula>
    </cfRule>
  </conditionalFormatting>
  <dataValidations count="1">
    <dataValidation type="list" allowBlank="1" showInputMessage="1" showErrorMessage="1" sqref="G9:G108" xr:uid="{7D72F3AA-4540-42BF-86A0-BF84C240DB48}">
      <formula1>"買,売"</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157255200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10</vt:i4>
      </vt:variant>
    </vt:vector>
  </HeadingPairs>
  <TitlesOfParts>
    <vt:vector size="10" baseType="lpstr">
      <vt:lpstr>定数</vt:lpstr>
      <vt:lpstr>検証シート　FIB1.27</vt:lpstr>
      <vt:lpstr>検証シート　FIB1.5</vt:lpstr>
      <vt:lpstr>検証シート　FIB2.0</vt:lpstr>
      <vt:lpstr>画像</vt:lpstr>
      <vt:lpstr>my気づき</vt:lpstr>
      <vt:lpstr>検証終了通貨</vt:lpstr>
      <vt:lpstr>気づき例</vt:lpstr>
      <vt:lpstr>検証シート　FIB1.27もと</vt:lpstr>
      <vt:lpstr>テンプレ</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YUUYA YAMAMURA</dc:creator>
  <cp:lastModifiedBy>saoka</cp:lastModifiedBy>
  <cp:revision/>
  <cp:lastPrinted>2015-07-15T10:17:15Z</cp:lastPrinted>
  <dcterms:created xsi:type="dcterms:W3CDTF">2013-10-09T23:04:08Z</dcterms:created>
  <dcterms:modified xsi:type="dcterms:W3CDTF">2020-09-24T10:57:18Z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1041-6.6.0.2724</vt:lpwstr>
  </property>
</Properties>
</file>